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 3 август" sheetId="1" r:id="rId1"/>
    <sheet name="прил 2 август" sheetId="2" r:id="rId2"/>
  </sheets>
  <definedNames>
    <definedName name="_xlnm.Print_Titles" localSheetId="1">'прил 2 август'!$7:$11</definedName>
    <definedName name="_xlnm.Print_Titles" localSheetId="0">'прил 3 август'!$7:$10</definedName>
    <definedName name="_xlnm.Print_Area" localSheetId="1">'прил 2 август'!$B$1:$Q$91</definedName>
    <definedName name="_xlnm.Print_Area" localSheetId="0">'прил 3 август'!$A$1:$O$120</definedName>
  </definedNames>
  <calcPr fullCalcOnLoad="1"/>
</workbook>
</file>

<file path=xl/sharedStrings.xml><?xml version="1.0" encoding="utf-8"?>
<sst xmlns="http://schemas.openxmlformats.org/spreadsheetml/2006/main" count="300" uniqueCount="175">
  <si>
    <t>к решению городского совета</t>
  </si>
  <si>
    <t>ИТОГО</t>
  </si>
  <si>
    <t>Органы местного самоуправления</t>
  </si>
  <si>
    <t>Здравоохранение</t>
  </si>
  <si>
    <t xml:space="preserve">          Льготы ветеранам ВОВ</t>
  </si>
  <si>
    <t>Средства массовой информации</t>
  </si>
  <si>
    <t>Охрана окружающей природной среды</t>
  </si>
  <si>
    <t>ВСЕГО РАСХОДОВ</t>
  </si>
  <si>
    <t>ПО ГЛАВНЫМ РАСПОРЯДИТЕЛЯМ СРЕДСТВ</t>
  </si>
  <si>
    <t>Резервный фонд</t>
  </si>
  <si>
    <t>ГРО УМВД</t>
  </si>
  <si>
    <t>ИТОГО РАСХОДОВ</t>
  </si>
  <si>
    <t>Расходы, не отнесенные к основным группам</t>
  </si>
  <si>
    <t>в том числе:</t>
  </si>
  <si>
    <t xml:space="preserve">Всего расходов общий фонд </t>
  </si>
  <si>
    <t>О80000</t>
  </si>
  <si>
    <t>О70000</t>
  </si>
  <si>
    <t>О10116</t>
  </si>
  <si>
    <t>О90000</t>
  </si>
  <si>
    <t>О90412</t>
  </si>
  <si>
    <t>О91207</t>
  </si>
  <si>
    <t>О91209</t>
  </si>
  <si>
    <t>О91100</t>
  </si>
  <si>
    <t>О91204</t>
  </si>
  <si>
    <t xml:space="preserve">          программы и мероприятия</t>
  </si>
  <si>
    <t>Культура и искусство</t>
  </si>
  <si>
    <t>Физическая культура и спорт</t>
  </si>
  <si>
    <t>О91104</t>
  </si>
  <si>
    <t>Общий фонд</t>
  </si>
  <si>
    <t xml:space="preserve">Органы местного самоуправления </t>
  </si>
  <si>
    <t>О61007</t>
  </si>
  <si>
    <t>Прочие правоохранительные мероприятия и учреждения</t>
  </si>
  <si>
    <t>Социальная защита и социальное обеспечение</t>
  </si>
  <si>
    <t>Содержание центра социальных служб для молодежи, программы и мероприятия</t>
  </si>
  <si>
    <t>Социальные программы и мероприятия государственных органов по делам женщин</t>
  </si>
  <si>
    <t xml:space="preserve"> Финансовая поддержка общественных организаций инвалидов и ветеранов</t>
  </si>
  <si>
    <t>Льготы, предоставляемые  населению (кроме ветеранов войны и труда, воинской службы, органов внутренних дел и граждан, пострадавших вследствие Чернобыльской катастрофы) на оплату жилищно-коммунальных услуг и природного газа</t>
  </si>
  <si>
    <t>Жилищно-коммунальное  хозяйство</t>
  </si>
  <si>
    <t>Капитальный ремонт жилого фонда местных органов власти</t>
  </si>
  <si>
    <t>Благоустройство городов, сел, поселков</t>
  </si>
  <si>
    <t>Комбинаты коммунальных предприятий, районные производственные объединения и другие предприятия, учреждения и организации жилищно-коммунального хозяйства</t>
  </si>
  <si>
    <t>Физическая культура  и спорт</t>
  </si>
  <si>
    <t>Капитальные вложения</t>
  </si>
  <si>
    <t>Охрана и рациональное использование природных ресурсов</t>
  </si>
  <si>
    <t>Прочие расходы</t>
  </si>
  <si>
    <t>Финансовая поддержка общественных организаций инвалидов и ветеранов</t>
  </si>
  <si>
    <t>Фонд охраны окружающей природной среды</t>
  </si>
  <si>
    <t>Прочие мероприятия и учреждения последипломного образования</t>
  </si>
  <si>
    <t>Капитальный ремонт жилого фонда  местных органов власти</t>
  </si>
  <si>
    <t>Программа стабилизации и социально-экономического развития территорий</t>
  </si>
  <si>
    <t>грн</t>
  </si>
  <si>
    <t>Приложение 3</t>
  </si>
  <si>
    <t>Водопроводно-канализационное хозяйство</t>
  </si>
  <si>
    <t>Всего</t>
  </si>
  <si>
    <t>Расходы специального фонда</t>
  </si>
  <si>
    <t>О70702</t>
  </si>
  <si>
    <t>Другие учреждения и мероприятия</t>
  </si>
  <si>
    <t>ИТОГО по финансовому управлению</t>
  </si>
  <si>
    <t>Расходы на финансирование работ, связанных со строительством, реконструкцией, ремонтом и содержанием автомобильных дорог общего пользования</t>
  </si>
  <si>
    <t>Землеустройство</t>
  </si>
  <si>
    <t>Субвенция из государственного бюджета на социальную защиту населения</t>
  </si>
  <si>
    <t>Другие мероприятия, связанные с экономической деятельностью</t>
  </si>
  <si>
    <t xml:space="preserve">    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вывозу бытового мусора и жидких нечистот</t>
  </si>
  <si>
    <t xml:space="preserve">     на предоставление льгот и жилищных субсидий населению на приобретение твердого и жидкого печного бытового топлива и сжиженного газа</t>
  </si>
  <si>
    <t xml:space="preserve">     на предоставление льгот  по услугам связи и прочих, предусмотренных законодательством льгот (кроме льгот на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 за льготный проезд отдельных категорий граждан</t>
  </si>
  <si>
    <t>О70303</t>
  </si>
  <si>
    <t>Расходы за счет субвенции из государственного бюджета на содержание детей-сирот и детей, лишенных родительского попечения, денежного  обеспечения родителям-воспитателям и приемным родителям за предоставление социальных услуг в детских домах семейного типа  и приемных семьях по принципу "деньги ходят за ребенком"</t>
  </si>
  <si>
    <t>Средства, передаваемые из общего фонда в бюджет развития (спецфонд)</t>
  </si>
  <si>
    <t>Прочие расходы на социальную защиту населения</t>
  </si>
  <si>
    <t>Целевые фонды, созданные Верховной Радой Автономной Республики Крым, органами местного самоуправления и местными органами исполнительной власти</t>
  </si>
  <si>
    <t>Обслуживание долга</t>
  </si>
  <si>
    <t>Обслуживание внутреннего долга</t>
  </si>
  <si>
    <t>Тепловые сети</t>
  </si>
  <si>
    <t>Другие услуги, связанные с экономической деятельностью</t>
  </si>
  <si>
    <t>Строительство</t>
  </si>
  <si>
    <t>Жилищно-эксплуатационное хозяйство</t>
  </si>
  <si>
    <t>в т.ч. софинансирование</t>
  </si>
  <si>
    <t>Содержание центров социальных служб для семьи, детей и молодежи, программы и мероприятия</t>
  </si>
  <si>
    <t>Образование в том числе:</t>
  </si>
  <si>
    <t>Социальная защита и социальное обеспечение, в т.ч.:</t>
  </si>
  <si>
    <t>,</t>
  </si>
  <si>
    <t>Субвенция из государственного бюджета на социальную защиту населения из них:</t>
  </si>
  <si>
    <t>Транспорт, дорожное хозяйство, связь, телекоммуникации и информатика, в том числе</t>
  </si>
  <si>
    <t>Служба по делам детей</t>
  </si>
  <si>
    <t>Льготы, предоставляемые населению (кроме ветеранов войны и труда, воинской службы, органов внутренних дел и граждан, пострадавших вследствие Чернобыльской катастрофы) на оплату жилищно-коммунальных услуг и природного газа</t>
  </si>
  <si>
    <t>по временной классификации расходов и кредитования местных бюджетов</t>
  </si>
  <si>
    <t>потребление</t>
  </si>
  <si>
    <t>из них</t>
  </si>
  <si>
    <t>оплата труда</t>
  </si>
  <si>
    <t>бюджет развития</t>
  </si>
  <si>
    <t>капитальные расходы за счет средств, передаваемых из общего фонда в бюджет развития (специального фонда)</t>
  </si>
  <si>
    <t xml:space="preserve">развитие </t>
  </si>
  <si>
    <t>из них:</t>
  </si>
  <si>
    <t>Государственное управление</t>
  </si>
  <si>
    <t>О10000</t>
  </si>
  <si>
    <t>Расходы на проведение работ, связанных со строительством,реконструкцией,ремонтом и содержанием автомобильных дорог</t>
  </si>
  <si>
    <t>Целевые фонды</t>
  </si>
  <si>
    <t>Образование, в том числе:</t>
  </si>
  <si>
    <t>Межбюджетные трансферты</t>
  </si>
  <si>
    <t>О60000</t>
  </si>
  <si>
    <t>Код временной классификации расходов и кредитования местных бюджетов</t>
  </si>
  <si>
    <t>Наименование кода временной классификации расходов и кредитования местных бюджетов</t>
  </si>
  <si>
    <t>Исполком Ясиноватского городского совета</t>
  </si>
  <si>
    <t>КУЗ "Ясиноватская центральная районная больница"</t>
  </si>
  <si>
    <t>Итого по Исполнительному комитету Ясиноватского городского совета</t>
  </si>
  <si>
    <t>Управление труда и социальной защиты населения Ясиноватского городского совета</t>
  </si>
  <si>
    <t xml:space="preserve">ИТОГО по управлению труда и социальной защите населения </t>
  </si>
  <si>
    <t>Финансовое управление Ясиноватского городского совета</t>
  </si>
  <si>
    <t>Управление образования Ясиноватского городского совета</t>
  </si>
  <si>
    <t>О70001</t>
  </si>
  <si>
    <t xml:space="preserve">Образование </t>
  </si>
  <si>
    <t>Отдел жилищно-коммунального хозяйства Ясиноватского городского совета</t>
  </si>
  <si>
    <t>ИТОГО по отделу жилищно-коммунального хозяйства</t>
  </si>
  <si>
    <t xml:space="preserve"> Отдел культуры и туризма Ясиноватского городского совета</t>
  </si>
  <si>
    <t>ИТОГО по отделу культуры и туризма</t>
  </si>
  <si>
    <t>Итого по комитету по физической культуре и спорту</t>
  </si>
  <si>
    <t>Комитет по физической культуре и спорту городского совета</t>
  </si>
  <si>
    <t>Расходы на покрытие задолженности, которая возникла в предыдущие годы</t>
  </si>
  <si>
    <t>другие расходы</t>
  </si>
  <si>
    <t xml:space="preserve">Разработка схем и проектных решений массового применения </t>
  </si>
  <si>
    <t>Ясиноватский городской территориальный центр</t>
  </si>
  <si>
    <t>08000</t>
  </si>
  <si>
    <t>Территориальные центры социального обслуживания (предоставление социальных услуг)</t>
  </si>
  <si>
    <t xml:space="preserve">Секретарь Ясиноватского городского совета </t>
  </si>
  <si>
    <t>В.П.Присяжный</t>
  </si>
  <si>
    <t>091205</t>
  </si>
  <si>
    <t>Выплаты денежной компенсации физическим лицам, которые предоставляют социальные услуги гражданам пожилого возраста , инвалидам, детям-инвалидам, больным, которые не способны к самообслуживанию и требуют посторонней помощи</t>
  </si>
  <si>
    <t xml:space="preserve">     на выплату помощи семьям с детьми, малообеспеченным семьям, инвалидам с детства, детям-инвалидам и временной государственной помощи детям</t>
  </si>
  <si>
    <t>Средства, передаваемые в государственный бюджет из бюджета Автономной республики Крым, областных и районных бюджетов, городских (городов Киева и Севастополя, городов республиканского  значения, Автономной республики Крым и городов областного значения) бюджетов, прочих бюджетов местного самоуправления, для которых в государственном бюджете определяются межбюджетные трансферты</t>
  </si>
  <si>
    <t>Субвенция  на проведение расходов местных бюджетов, которые не учитываются при определении объема межбюджетных трансфертов</t>
  </si>
  <si>
    <t xml:space="preserve"> коммунальные услуги и энергоносители </t>
  </si>
  <si>
    <t xml:space="preserve"> из них: капитальные расходы за счет средств, передаваемых из общего фонда в бюджет развития (специального фонда)</t>
  </si>
  <si>
    <t>Целевые фонды, созданные Верховной Радой Автоном- ной Республики Крым, органами местного самоуправления и местными органами исполнительной  власти</t>
  </si>
  <si>
    <t>Центр социальных служб для семьи, детей  и молодежи</t>
  </si>
  <si>
    <t>Сельское и лесное хозяйство, рыбное хозяйство и охота</t>
  </si>
  <si>
    <t>Правоохранительная деятельность и обеспечение безопасности государства</t>
  </si>
  <si>
    <t>Код ведомственной классификации расходов</t>
  </si>
  <si>
    <t>1</t>
  </si>
  <si>
    <t>03</t>
  </si>
  <si>
    <t>034</t>
  </si>
  <si>
    <t>033</t>
  </si>
  <si>
    <t>031</t>
  </si>
  <si>
    <t>032</t>
  </si>
  <si>
    <t>КУЗ "Центр первичной медико-санитарной помощи г. Ясиноватая"</t>
  </si>
  <si>
    <t>15</t>
  </si>
  <si>
    <t>151</t>
  </si>
  <si>
    <t>75</t>
  </si>
  <si>
    <t>10</t>
  </si>
  <si>
    <t>40</t>
  </si>
  <si>
    <t>24</t>
  </si>
  <si>
    <t>13</t>
  </si>
  <si>
    <t>Приложение  2</t>
  </si>
  <si>
    <t>Периодические издания</t>
  </si>
  <si>
    <t xml:space="preserve">Периодические издания </t>
  </si>
  <si>
    <t>в т.ч.</t>
  </si>
  <si>
    <t>субвенция из государственного бюджета на  строительство, реконструкцию, ремонт и содержание улиц и дорог коммунальной собственности</t>
  </si>
  <si>
    <t>Субвенция из государственного бюджета на социальную защиту населения, в том числе</t>
  </si>
  <si>
    <t xml:space="preserve">     на предоставление льгот  по услугам связи и прочих, предусмотренных законодательством льгот (кроме льгот на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прочих самоходных машин и механизмов и соответствующим увеличением ставок акцизного налога с горючего на  компенсацию  за льготный проезд отдельных категорий граждан </t>
  </si>
  <si>
    <t xml:space="preserve">  на выплату  государственной социальной помощи на детей-сирот и детей, лишенных родительского попечения, денежного  обеспечения родителям-воспитателям и приемным родителям за предоставление социальных услуг в детских домах семейного типа  и приемных семьях по принципу "деньги ходят за ребенком"</t>
  </si>
  <si>
    <t>76</t>
  </si>
  <si>
    <t>Проведение выборов народных депутатов ВР АРК, городских советов и сельский, поселковых, городских голов</t>
  </si>
  <si>
    <t>Погашение задолженности по разнице в тарифах на тепловую энергию, услуги по централизованному водоснабжению и водоотведению, которые производились, транспортировались и поставлялись населению, возникшую в связи с несоответствием фактической стоимости тепловой энергии и услуг по централизованному водоснабжению и водоотведению тарифам, которые утверждались и/или согласовывались органами государственной власти или местного самоуправления</t>
  </si>
  <si>
    <t>Взносы органов власти Автономной республики Крым и органов местного самоуправления в уставные капиталы субъектов предпринимательской деятельности</t>
  </si>
  <si>
    <t>субвенция из государственного бюджета местным бюджетам на осуществление мероприятий социально-экономического развития отдельных территорий</t>
  </si>
  <si>
    <t xml:space="preserve">в т.ч. </t>
  </si>
  <si>
    <t>Погашение задолженности по разнице в тарифах на тепловую энергию, услуги по централизованному водоснабжению и водоотведению, которые произво- дились, транспортировались и поставлялись населению, возникшую в связи с несоответствием фактической стоимости тепловой энергии и услуг по централизованному водоснабжению и водоотведению тарифам, которые утверждались и/или согласовывались органами государственной власти или местного самоуправления</t>
  </si>
  <si>
    <t>КВКР</t>
  </si>
  <si>
    <t>Субвенция  на проведение расходов местных бюджетов, которые  учитываются при определении объема межбюджетных трансфертов</t>
  </si>
  <si>
    <t>Подготовка земельных участков несельскохозяйственного назначения или прав на них коммунальной собственности для продажи на земельных торгах и проведения таких торгов</t>
  </si>
  <si>
    <t>Прочие субвенции</t>
  </si>
  <si>
    <t>от ___________  № ________</t>
  </si>
  <si>
    <t>от __________ №__________</t>
  </si>
  <si>
    <t>170102, 170302</t>
  </si>
  <si>
    <t>РАСПРЕДЕЛЕНИЕ РАСХОДОВ ГОРОДСКОГО БЮДЖЕТА НА 2014 ГОД</t>
  </si>
  <si>
    <t>РАСХОДЫ ГОРОДСКОГО БЮДЖЕТА НА 2014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</si>
</sst>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i/>
      <sz val="13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i/>
      <sz val="13"/>
      <name val="Arial Cyr"/>
      <family val="0"/>
    </font>
    <font>
      <b/>
      <sz val="13.5"/>
      <name val="Arial Cyr"/>
      <family val="0"/>
    </font>
    <font>
      <sz val="13.5"/>
      <name val="Arial Cyr"/>
      <family val="0"/>
    </font>
    <font>
      <b/>
      <i/>
      <sz val="13.5"/>
      <name val="Arial Cyr"/>
      <family val="0"/>
    </font>
    <font>
      <b/>
      <sz val="14"/>
      <name val="Arial Cyr"/>
      <family val="0"/>
    </font>
    <font>
      <b/>
      <i/>
      <sz val="16"/>
      <name val="Arial Cyr"/>
      <family val="0"/>
    </font>
    <font>
      <sz val="12.5"/>
      <name val="Arial Cyr"/>
      <family val="0"/>
    </font>
    <font>
      <sz val="12.3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sz val="18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 wrapText="1"/>
    </xf>
    <xf numFmtId="181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/>
    </xf>
    <xf numFmtId="0" fontId="12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1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" fontId="8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10" fillId="0" borderId="11" xfId="0" applyNumberFormat="1" applyFont="1" applyFill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left" wrapText="1"/>
    </xf>
    <xf numFmtId="1" fontId="13" fillId="0" borderId="11" xfId="0" applyNumberFormat="1" applyFont="1" applyFill="1" applyBorder="1" applyAlignment="1">
      <alignment wrapText="1"/>
    </xf>
    <xf numFmtId="1" fontId="16" fillId="0" borderId="11" xfId="0" applyNumberFormat="1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left" wrapText="1"/>
    </xf>
    <xf numFmtId="1" fontId="16" fillId="0" borderId="11" xfId="0" applyNumberFormat="1" applyFont="1" applyFill="1" applyBorder="1" applyAlignment="1">
      <alignment wrapText="1"/>
    </xf>
    <xf numFmtId="0" fontId="17" fillId="0" borderId="13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13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/>
    </xf>
    <xf numFmtId="1" fontId="21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wrapText="1"/>
    </xf>
    <xf numFmtId="1" fontId="22" fillId="0" borderId="11" xfId="0" applyNumberFormat="1" applyFont="1" applyFill="1" applyBorder="1" applyAlignment="1">
      <alignment horizontal="center" wrapText="1"/>
    </xf>
    <xf numFmtId="1" fontId="21" fillId="0" borderId="11" xfId="0" applyNumberFormat="1" applyFont="1" applyFill="1" applyBorder="1" applyAlignment="1">
      <alignment horizontal="center" wrapText="1"/>
    </xf>
    <xf numFmtId="1" fontId="22" fillId="0" borderId="11" xfId="0" applyNumberFormat="1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vertical="top"/>
    </xf>
    <xf numFmtId="49" fontId="2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1" fontId="22" fillId="0" borderId="16" xfId="0" applyNumberFormat="1" applyFont="1" applyFill="1" applyBorder="1" applyAlignment="1">
      <alignment horizontal="center" wrapText="1"/>
    </xf>
    <xf numFmtId="1" fontId="22" fillId="0" borderId="17" xfId="0" applyNumberFormat="1" applyFont="1" applyFill="1" applyBorder="1" applyAlignment="1">
      <alignment horizontal="center" wrapText="1"/>
    </xf>
    <xf numFmtId="1" fontId="3" fillId="0" borderId="16" xfId="0" applyNumberFormat="1" applyFont="1" applyFill="1" applyBorder="1" applyAlignment="1">
      <alignment horizontal="center" wrapText="1"/>
    </xf>
    <xf numFmtId="1" fontId="22" fillId="0" borderId="18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 wrapText="1"/>
    </xf>
    <xf numFmtId="1" fontId="22" fillId="0" borderId="20" xfId="0" applyNumberFormat="1" applyFont="1" applyFill="1" applyBorder="1" applyAlignment="1">
      <alignment horizontal="center" wrapText="1"/>
    </xf>
    <xf numFmtId="1" fontId="22" fillId="0" borderId="13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18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vertical="top"/>
    </xf>
    <xf numFmtId="0" fontId="26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2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1" fontId="6" fillId="0" borderId="11" xfId="0" applyNumberFormat="1" applyFont="1" applyFill="1" applyBorder="1" applyAlignment="1">
      <alignment wrapText="1"/>
    </xf>
    <xf numFmtId="1" fontId="6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wrapText="1"/>
    </xf>
    <xf numFmtId="0" fontId="9" fillId="0" borderId="16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8"/>
  <sheetViews>
    <sheetView tabSelected="1" view="pageBreakPreview" zoomScale="75" zoomScaleSheetLayoutView="75" zoomScalePageLayoutView="0" workbookViewId="0" topLeftCell="B1">
      <selection activeCell="B6" sqref="B6:K6"/>
    </sheetView>
  </sheetViews>
  <sheetFormatPr defaultColWidth="9.00390625" defaultRowHeight="12.75"/>
  <cols>
    <col min="1" max="1" width="9.125" style="24" customWidth="1"/>
    <col min="2" max="2" width="12.75390625" style="24" customWidth="1"/>
    <col min="3" max="3" width="69.00390625" style="24" customWidth="1"/>
    <col min="4" max="4" width="16.25390625" style="24" customWidth="1"/>
    <col min="5" max="5" width="13.875" style="24" customWidth="1"/>
    <col min="6" max="6" width="11.75390625" style="24" customWidth="1"/>
    <col min="7" max="7" width="15.625" style="24" customWidth="1"/>
    <col min="8" max="8" width="12.25390625" style="24" customWidth="1"/>
    <col min="9" max="9" width="16.75390625" style="24" hidden="1" customWidth="1"/>
    <col min="10" max="10" width="11.625" style="24" hidden="1" customWidth="1"/>
    <col min="11" max="11" width="13.375" style="24" hidden="1" customWidth="1"/>
    <col min="12" max="12" width="11.00390625" style="24" hidden="1" customWidth="1"/>
    <col min="13" max="13" width="10.625" style="24" customWidth="1"/>
    <col min="14" max="14" width="13.75390625" style="24" customWidth="1"/>
    <col min="15" max="15" width="16.875" style="24" customWidth="1"/>
    <col min="16" max="16" width="13.875" style="24" customWidth="1"/>
    <col min="17" max="17" width="13.625" style="24" customWidth="1"/>
    <col min="18" max="18" width="7.375" style="24" customWidth="1"/>
    <col min="19" max="16384" width="9.125" style="24" customWidth="1"/>
  </cols>
  <sheetData>
    <row r="1" spans="2:11" ht="18">
      <c r="B1" s="1"/>
      <c r="C1" s="1"/>
      <c r="D1" s="1"/>
      <c r="E1" s="1"/>
      <c r="F1" s="29" t="s">
        <v>51</v>
      </c>
      <c r="G1" s="29"/>
      <c r="J1" s="29"/>
      <c r="K1" s="30"/>
    </row>
    <row r="2" spans="6:11" ht="17.25" customHeight="1">
      <c r="F2" s="29" t="s">
        <v>0</v>
      </c>
      <c r="G2" s="29"/>
      <c r="H2" s="29"/>
      <c r="J2" s="29"/>
      <c r="K2" s="30"/>
    </row>
    <row r="3" spans="6:11" ht="27.75" customHeight="1">
      <c r="F3" s="151" t="s">
        <v>170</v>
      </c>
      <c r="G3" s="151"/>
      <c r="H3" s="151"/>
      <c r="I3" s="3"/>
      <c r="J3" s="29"/>
      <c r="K3" s="30"/>
    </row>
    <row r="4" spans="6:11" ht="18">
      <c r="F4" s="29"/>
      <c r="G4" s="29"/>
      <c r="H4" s="29"/>
      <c r="J4" s="29"/>
      <c r="K4" s="30"/>
    </row>
    <row r="5" spans="2:21" ht="20.25">
      <c r="B5" s="168" t="s">
        <v>173</v>
      </c>
      <c r="C5" s="168"/>
      <c r="D5" s="168"/>
      <c r="E5" s="168"/>
      <c r="F5" s="168"/>
      <c r="G5" s="168"/>
      <c r="H5" s="168"/>
      <c r="I5" s="168"/>
      <c r="J5" s="168"/>
      <c r="K5" s="168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2:21" ht="20.25">
      <c r="B6" s="168" t="s">
        <v>8</v>
      </c>
      <c r="C6" s="168"/>
      <c r="D6" s="168"/>
      <c r="E6" s="168"/>
      <c r="F6" s="168"/>
      <c r="G6" s="168"/>
      <c r="H6" s="168"/>
      <c r="I6" s="168"/>
      <c r="J6" s="168"/>
      <c r="K6" s="168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2" ht="21.75" customHeight="1">
      <c r="A7" s="163" t="s">
        <v>136</v>
      </c>
      <c r="B7" s="167" t="s">
        <v>100</v>
      </c>
      <c r="C7" s="167" t="s">
        <v>101</v>
      </c>
      <c r="D7" s="169" t="s">
        <v>28</v>
      </c>
      <c r="E7" s="169"/>
      <c r="F7" s="169"/>
      <c r="G7" s="169"/>
      <c r="H7" s="167" t="s">
        <v>54</v>
      </c>
      <c r="I7" s="167"/>
      <c r="J7" s="167"/>
      <c r="K7" s="167"/>
      <c r="L7" s="167"/>
      <c r="M7" s="167"/>
      <c r="N7" s="167"/>
      <c r="O7" s="166" t="s">
        <v>1</v>
      </c>
      <c r="R7" s="32"/>
      <c r="S7" s="32"/>
      <c r="T7" s="32"/>
      <c r="U7" s="32"/>
      <c r="V7" s="27"/>
    </row>
    <row r="8" spans="1:22" ht="15" customHeight="1">
      <c r="A8" s="164"/>
      <c r="B8" s="167"/>
      <c r="C8" s="167"/>
      <c r="D8" s="167" t="s">
        <v>14</v>
      </c>
      <c r="E8" s="169" t="s">
        <v>92</v>
      </c>
      <c r="F8" s="169"/>
      <c r="G8" s="169"/>
      <c r="H8" s="167" t="s">
        <v>53</v>
      </c>
      <c r="I8" s="167" t="s">
        <v>86</v>
      </c>
      <c r="J8" s="167" t="s">
        <v>87</v>
      </c>
      <c r="K8" s="167"/>
      <c r="L8" s="167" t="s">
        <v>91</v>
      </c>
      <c r="M8" s="167" t="s">
        <v>87</v>
      </c>
      <c r="N8" s="167"/>
      <c r="O8" s="166"/>
      <c r="R8" s="33"/>
      <c r="S8" s="33"/>
      <c r="T8" s="33"/>
      <c r="U8" s="33"/>
      <c r="V8" s="27"/>
    </row>
    <row r="9" spans="1:22" ht="9.75" customHeight="1" hidden="1">
      <c r="A9" s="164"/>
      <c r="B9" s="167"/>
      <c r="C9" s="167"/>
      <c r="D9" s="167"/>
      <c r="E9" s="167" t="s">
        <v>88</v>
      </c>
      <c r="F9" s="167" t="s">
        <v>130</v>
      </c>
      <c r="G9" s="167" t="s">
        <v>118</v>
      </c>
      <c r="H9" s="167"/>
      <c r="I9" s="167"/>
      <c r="J9" s="167"/>
      <c r="K9" s="167"/>
      <c r="L9" s="167"/>
      <c r="M9" s="167"/>
      <c r="N9" s="167"/>
      <c r="O9" s="166"/>
      <c r="R9" s="33"/>
      <c r="S9" s="33"/>
      <c r="T9" s="33"/>
      <c r="U9" s="33"/>
      <c r="V9" s="27"/>
    </row>
    <row r="10" spans="1:22" ht="171" customHeight="1">
      <c r="A10" s="165"/>
      <c r="B10" s="167"/>
      <c r="C10" s="167"/>
      <c r="D10" s="167"/>
      <c r="E10" s="167"/>
      <c r="F10" s="167"/>
      <c r="G10" s="167"/>
      <c r="H10" s="167"/>
      <c r="I10" s="167"/>
      <c r="J10" s="119" t="s">
        <v>88</v>
      </c>
      <c r="K10" s="119" t="s">
        <v>130</v>
      </c>
      <c r="L10" s="167"/>
      <c r="M10" s="120" t="s">
        <v>89</v>
      </c>
      <c r="N10" s="34" t="s">
        <v>131</v>
      </c>
      <c r="O10" s="166"/>
      <c r="R10" s="33"/>
      <c r="S10" s="33"/>
      <c r="T10" s="33"/>
      <c r="U10" s="33"/>
      <c r="V10" s="27"/>
    </row>
    <row r="11" spans="1:22" ht="19.5" customHeight="1">
      <c r="A11" s="86" t="s">
        <v>137</v>
      </c>
      <c r="B11" s="34">
        <v>2</v>
      </c>
      <c r="C11" s="34">
        <v>3</v>
      </c>
      <c r="D11" s="50">
        <v>4</v>
      </c>
      <c r="E11" s="34">
        <v>5</v>
      </c>
      <c r="F11" s="34">
        <v>6</v>
      </c>
      <c r="G11" s="34">
        <v>7</v>
      </c>
      <c r="H11" s="34">
        <v>8</v>
      </c>
      <c r="I11" s="34">
        <v>7</v>
      </c>
      <c r="J11" s="34">
        <v>8</v>
      </c>
      <c r="K11" s="34">
        <v>9</v>
      </c>
      <c r="L11" s="34">
        <v>10</v>
      </c>
      <c r="M11" s="34">
        <v>9</v>
      </c>
      <c r="N11" s="34">
        <v>10</v>
      </c>
      <c r="O11" s="49">
        <v>11</v>
      </c>
      <c r="R11" s="33"/>
      <c r="S11" s="33"/>
      <c r="T11" s="33"/>
      <c r="U11" s="33"/>
      <c r="V11" s="27"/>
    </row>
    <row r="12" spans="1:22" s="98" customFormat="1" ht="18.75" customHeight="1">
      <c r="A12" s="111" t="s">
        <v>138</v>
      </c>
      <c r="B12" s="101"/>
      <c r="C12" s="121" t="s">
        <v>102</v>
      </c>
      <c r="D12" s="104">
        <f>D13+D14+D15+D20+D21+D23+D25+D26+D19+D22+D28+D27</f>
        <v>4609663</v>
      </c>
      <c r="E12" s="104">
        <f>E13+E14+E15+E20+E21+E23+E25+E26+E19+E22+E28+E27</f>
        <v>2669293</v>
      </c>
      <c r="F12" s="104">
        <f>F13+F14+F15+F20+F21+F23+F25+F26+F19+F22+F28+F27</f>
        <v>146821</v>
      </c>
      <c r="G12" s="104">
        <f>G13+G14+G15+G20+G21+G23+G25+G26+G19+G22+G28+G27</f>
        <v>1793549</v>
      </c>
      <c r="H12" s="104">
        <f>H13+H14+H15+H20+H21+H23+H25+H26+H19+H22+H28+H27+H24</f>
        <v>361200</v>
      </c>
      <c r="I12" s="104">
        <f aca="true" t="shared" si="0" ref="I12:O12">I13+I14+I15+I20+I21+I23+I25+I26+I19+I22+I28+I27+I24</f>
        <v>0</v>
      </c>
      <c r="J12" s="104">
        <f t="shared" si="0"/>
        <v>0</v>
      </c>
      <c r="K12" s="104">
        <f t="shared" si="0"/>
        <v>0</v>
      </c>
      <c r="L12" s="104">
        <f t="shared" si="0"/>
        <v>0</v>
      </c>
      <c r="M12" s="104">
        <f t="shared" si="0"/>
        <v>360800</v>
      </c>
      <c r="N12" s="104">
        <f t="shared" si="0"/>
        <v>0</v>
      </c>
      <c r="O12" s="104">
        <f t="shared" si="0"/>
        <v>4970863</v>
      </c>
      <c r="P12" s="102"/>
      <c r="Q12" s="102"/>
      <c r="R12" s="102"/>
      <c r="S12" s="102"/>
      <c r="T12" s="102"/>
      <c r="U12" s="102"/>
      <c r="V12" s="102"/>
    </row>
    <row r="13" spans="1:15" s="22" customFormat="1" ht="17.25" customHeight="1">
      <c r="A13" s="112"/>
      <c r="B13" s="52" t="s">
        <v>17</v>
      </c>
      <c r="C13" s="60" t="s">
        <v>29</v>
      </c>
      <c r="D13" s="105">
        <v>3893515</v>
      </c>
      <c r="E13" s="105">
        <v>2525293</v>
      </c>
      <c r="F13" s="105">
        <v>146821</v>
      </c>
      <c r="G13" s="105">
        <f>D13-F13-E13</f>
        <v>1221401</v>
      </c>
      <c r="H13" s="105">
        <v>98400</v>
      </c>
      <c r="I13" s="105"/>
      <c r="J13" s="105"/>
      <c r="K13" s="105"/>
      <c r="L13" s="105"/>
      <c r="M13" s="105">
        <v>98000</v>
      </c>
      <c r="N13" s="105"/>
      <c r="O13" s="105">
        <f>D13+H13</f>
        <v>3991915</v>
      </c>
    </row>
    <row r="14" spans="1:15" s="35" customFormat="1" ht="22.5" customHeight="1">
      <c r="A14" s="113"/>
      <c r="B14" s="63" t="s">
        <v>30</v>
      </c>
      <c r="C14" s="55" t="s">
        <v>31</v>
      </c>
      <c r="D14" s="106">
        <v>31000</v>
      </c>
      <c r="E14" s="106"/>
      <c r="F14" s="106"/>
      <c r="G14" s="105">
        <f>D14-F14-E14</f>
        <v>31000</v>
      </c>
      <c r="H14" s="105">
        <f aca="true" t="shared" si="1" ref="H14:H27">I14+L14</f>
        <v>0</v>
      </c>
      <c r="I14" s="106"/>
      <c r="J14" s="106"/>
      <c r="K14" s="105"/>
      <c r="L14" s="106"/>
      <c r="M14" s="106"/>
      <c r="N14" s="106"/>
      <c r="O14" s="105">
        <f aca="true" t="shared" si="2" ref="O14:O79">D14+H14</f>
        <v>31000</v>
      </c>
    </row>
    <row r="15" spans="1:15" s="35" customFormat="1" ht="21.75" customHeight="1">
      <c r="A15" s="113"/>
      <c r="B15" s="63" t="s">
        <v>18</v>
      </c>
      <c r="C15" s="60" t="s">
        <v>79</v>
      </c>
      <c r="D15" s="106">
        <f>D16+D17+D18</f>
        <v>203290</v>
      </c>
      <c r="E15" s="106">
        <f aca="true" t="shared" si="3" ref="E15:O15">E16+E17+E18</f>
        <v>0</v>
      </c>
      <c r="F15" s="106">
        <f t="shared" si="3"/>
        <v>0</v>
      </c>
      <c r="G15" s="106">
        <f t="shared" si="3"/>
        <v>203290</v>
      </c>
      <c r="H15" s="106">
        <f t="shared" si="3"/>
        <v>0</v>
      </c>
      <c r="I15" s="106">
        <f t="shared" si="3"/>
        <v>0</v>
      </c>
      <c r="J15" s="106">
        <f t="shared" si="3"/>
        <v>0</v>
      </c>
      <c r="K15" s="106">
        <f t="shared" si="3"/>
        <v>0</v>
      </c>
      <c r="L15" s="106">
        <f t="shared" si="3"/>
        <v>0</v>
      </c>
      <c r="M15" s="106">
        <f t="shared" si="3"/>
        <v>0</v>
      </c>
      <c r="N15" s="106">
        <f t="shared" si="3"/>
        <v>0</v>
      </c>
      <c r="O15" s="106">
        <f t="shared" si="3"/>
        <v>203290</v>
      </c>
    </row>
    <row r="16" spans="1:15" s="22" customFormat="1" ht="21.75" customHeight="1">
      <c r="A16" s="112"/>
      <c r="B16" s="52" t="s">
        <v>19</v>
      </c>
      <c r="C16" s="54" t="s">
        <v>68</v>
      </c>
      <c r="D16" s="105">
        <v>3505</v>
      </c>
      <c r="E16" s="105"/>
      <c r="F16" s="105"/>
      <c r="G16" s="105">
        <f aca="true" t="shared" si="4" ref="G16:G27">D16-F16-E16</f>
        <v>3505</v>
      </c>
      <c r="H16" s="105">
        <f t="shared" si="1"/>
        <v>0</v>
      </c>
      <c r="I16" s="105"/>
      <c r="J16" s="105"/>
      <c r="K16" s="105"/>
      <c r="L16" s="105"/>
      <c r="M16" s="105"/>
      <c r="N16" s="105"/>
      <c r="O16" s="105">
        <f t="shared" si="2"/>
        <v>3505</v>
      </c>
    </row>
    <row r="17" spans="1:15" s="35" customFormat="1" ht="62.25" customHeight="1">
      <c r="A17" s="113"/>
      <c r="B17" s="63" t="s">
        <v>20</v>
      </c>
      <c r="C17" s="158" t="s">
        <v>84</v>
      </c>
      <c r="D17" s="106">
        <v>17555</v>
      </c>
      <c r="E17" s="106"/>
      <c r="F17" s="106"/>
      <c r="G17" s="105">
        <f t="shared" si="4"/>
        <v>17555</v>
      </c>
      <c r="H17" s="105">
        <f t="shared" si="1"/>
        <v>0</v>
      </c>
      <c r="I17" s="106"/>
      <c r="J17" s="106"/>
      <c r="K17" s="105"/>
      <c r="L17" s="106"/>
      <c r="M17" s="106"/>
      <c r="N17" s="106"/>
      <c r="O17" s="105">
        <f t="shared" si="2"/>
        <v>17555</v>
      </c>
    </row>
    <row r="18" spans="1:15" s="35" customFormat="1" ht="31.5" customHeight="1">
      <c r="A18" s="113"/>
      <c r="B18" s="63" t="s">
        <v>21</v>
      </c>
      <c r="C18" s="60" t="s">
        <v>45</v>
      </c>
      <c r="D18" s="106">
        <v>182230</v>
      </c>
      <c r="E18" s="106"/>
      <c r="F18" s="106"/>
      <c r="G18" s="105">
        <f t="shared" si="4"/>
        <v>182230</v>
      </c>
      <c r="H18" s="105">
        <f t="shared" si="1"/>
        <v>0</v>
      </c>
      <c r="I18" s="106"/>
      <c r="J18" s="106"/>
      <c r="K18" s="105"/>
      <c r="L18" s="106"/>
      <c r="M18" s="106"/>
      <c r="N18" s="106"/>
      <c r="O18" s="105">
        <f t="shared" si="2"/>
        <v>182230</v>
      </c>
    </row>
    <row r="19" spans="1:15" s="22" customFormat="1" ht="18.75" customHeight="1">
      <c r="A19" s="112"/>
      <c r="B19" s="52">
        <v>120201</v>
      </c>
      <c r="C19" s="54" t="s">
        <v>152</v>
      </c>
      <c r="D19" s="105">
        <v>201815</v>
      </c>
      <c r="E19" s="105"/>
      <c r="F19" s="105"/>
      <c r="G19" s="105">
        <f t="shared" si="4"/>
        <v>201815</v>
      </c>
      <c r="H19" s="105">
        <f t="shared" si="1"/>
        <v>0</v>
      </c>
      <c r="I19" s="105"/>
      <c r="J19" s="105"/>
      <c r="K19" s="105"/>
      <c r="L19" s="105"/>
      <c r="M19" s="105"/>
      <c r="N19" s="105"/>
      <c r="O19" s="105">
        <f t="shared" si="2"/>
        <v>201815</v>
      </c>
    </row>
    <row r="20" spans="1:15" s="22" customFormat="1" ht="40.5" customHeight="1">
      <c r="A20" s="112"/>
      <c r="B20" s="52">
        <v>150202</v>
      </c>
      <c r="C20" s="60" t="s">
        <v>119</v>
      </c>
      <c r="D20" s="106"/>
      <c r="E20" s="106"/>
      <c r="F20" s="105"/>
      <c r="G20" s="105">
        <f t="shared" si="4"/>
        <v>0</v>
      </c>
      <c r="H20" s="105">
        <v>250000</v>
      </c>
      <c r="I20" s="105"/>
      <c r="J20" s="105"/>
      <c r="K20" s="105"/>
      <c r="L20" s="105"/>
      <c r="M20" s="105">
        <v>250000</v>
      </c>
      <c r="N20" s="105"/>
      <c r="O20" s="105">
        <f t="shared" si="2"/>
        <v>250000</v>
      </c>
    </row>
    <row r="21" spans="1:15" s="22" customFormat="1" ht="18.75" customHeight="1" hidden="1">
      <c r="A21" s="112"/>
      <c r="B21" s="52">
        <v>160101</v>
      </c>
      <c r="C21" s="60" t="s">
        <v>59</v>
      </c>
      <c r="D21" s="105"/>
      <c r="E21" s="105"/>
      <c r="F21" s="105"/>
      <c r="G21" s="105">
        <f t="shared" si="4"/>
        <v>0</v>
      </c>
      <c r="H21" s="105"/>
      <c r="I21" s="105"/>
      <c r="J21" s="105"/>
      <c r="K21" s="105"/>
      <c r="L21" s="105"/>
      <c r="M21" s="105"/>
      <c r="N21" s="105"/>
      <c r="O21" s="105">
        <f t="shared" si="2"/>
        <v>0</v>
      </c>
    </row>
    <row r="22" spans="1:15" s="22" customFormat="1" ht="33" customHeight="1">
      <c r="A22" s="112"/>
      <c r="B22" s="52">
        <v>180109</v>
      </c>
      <c r="C22" s="76" t="s">
        <v>49</v>
      </c>
      <c r="D22" s="105">
        <v>22650</v>
      </c>
      <c r="E22" s="105"/>
      <c r="F22" s="105"/>
      <c r="G22" s="105">
        <f t="shared" si="4"/>
        <v>22650</v>
      </c>
      <c r="H22" s="105"/>
      <c r="I22" s="105"/>
      <c r="J22" s="105"/>
      <c r="K22" s="105"/>
      <c r="L22" s="105"/>
      <c r="M22" s="105"/>
      <c r="N22" s="105"/>
      <c r="O22" s="105">
        <f t="shared" si="2"/>
        <v>22650</v>
      </c>
    </row>
    <row r="23" spans="1:15" s="22" customFormat="1" ht="31.5" customHeight="1">
      <c r="A23" s="112"/>
      <c r="B23" s="63">
        <v>180410</v>
      </c>
      <c r="C23" s="60" t="s">
        <v>61</v>
      </c>
      <c r="D23" s="106">
        <v>27800</v>
      </c>
      <c r="E23" s="107"/>
      <c r="F23" s="107"/>
      <c r="G23" s="105">
        <f t="shared" si="4"/>
        <v>27800</v>
      </c>
      <c r="H23" s="105">
        <f>9000-9000</f>
        <v>0</v>
      </c>
      <c r="I23" s="106"/>
      <c r="J23" s="106"/>
      <c r="K23" s="105"/>
      <c r="L23" s="105"/>
      <c r="M23" s="105">
        <f>9000-9000</f>
        <v>0</v>
      </c>
      <c r="N23" s="105"/>
      <c r="O23" s="105">
        <f t="shared" si="2"/>
        <v>27800</v>
      </c>
    </row>
    <row r="24" spans="1:15" s="35" customFormat="1" ht="47.25" customHeight="1">
      <c r="A24" s="113"/>
      <c r="B24" s="63">
        <v>250500</v>
      </c>
      <c r="C24" s="65" t="s">
        <v>168</v>
      </c>
      <c r="D24" s="106"/>
      <c r="E24" s="106"/>
      <c r="F24" s="106"/>
      <c r="G24" s="105">
        <f t="shared" si="4"/>
        <v>0</v>
      </c>
      <c r="H24" s="105">
        <v>12800</v>
      </c>
      <c r="I24" s="106"/>
      <c r="J24" s="106"/>
      <c r="K24" s="105"/>
      <c r="L24" s="106"/>
      <c r="M24" s="106">
        <v>12800</v>
      </c>
      <c r="N24" s="106"/>
      <c r="O24" s="105">
        <f t="shared" si="2"/>
        <v>12800</v>
      </c>
    </row>
    <row r="25" spans="1:15" s="22" customFormat="1" ht="16.5" customHeight="1">
      <c r="A25" s="112"/>
      <c r="B25" s="52">
        <v>250404</v>
      </c>
      <c r="C25" s="60" t="s">
        <v>44</v>
      </c>
      <c r="D25" s="105">
        <v>229593</v>
      </c>
      <c r="E25" s="105">
        <v>144000</v>
      </c>
      <c r="F25" s="105"/>
      <c r="G25" s="105">
        <f t="shared" si="4"/>
        <v>85593</v>
      </c>
      <c r="H25" s="105">
        <f t="shared" si="1"/>
        <v>0</v>
      </c>
      <c r="I25" s="105"/>
      <c r="J25" s="105"/>
      <c r="K25" s="105"/>
      <c r="L25" s="105"/>
      <c r="M25" s="105"/>
      <c r="N25" s="105"/>
      <c r="O25" s="105">
        <f t="shared" si="2"/>
        <v>229593</v>
      </c>
    </row>
    <row r="26" spans="1:15" s="22" customFormat="1" ht="26.25" customHeight="1" hidden="1">
      <c r="A26" s="112"/>
      <c r="B26" s="52">
        <v>240601</v>
      </c>
      <c r="C26" s="60" t="s">
        <v>46</v>
      </c>
      <c r="D26" s="105"/>
      <c r="E26" s="105"/>
      <c r="F26" s="105"/>
      <c r="G26" s="105">
        <f t="shared" si="4"/>
        <v>0</v>
      </c>
      <c r="H26" s="105">
        <f t="shared" si="1"/>
        <v>0</v>
      </c>
      <c r="I26" s="105"/>
      <c r="J26" s="105"/>
      <c r="K26" s="105">
        <f>D26+I26</f>
        <v>0</v>
      </c>
      <c r="L26" s="105"/>
      <c r="M26" s="105"/>
      <c r="N26" s="105"/>
      <c r="O26" s="105">
        <f t="shared" si="2"/>
        <v>0</v>
      </c>
    </row>
    <row r="27" spans="1:15" s="22" customFormat="1" ht="33.75" customHeight="1" hidden="1">
      <c r="A27" s="112"/>
      <c r="B27" s="63">
        <v>250203</v>
      </c>
      <c r="C27" s="60" t="s">
        <v>160</v>
      </c>
      <c r="D27" s="105"/>
      <c r="E27" s="105"/>
      <c r="F27" s="105"/>
      <c r="G27" s="105">
        <f t="shared" si="4"/>
        <v>0</v>
      </c>
      <c r="H27" s="105">
        <f t="shared" si="1"/>
        <v>0</v>
      </c>
      <c r="I27" s="105"/>
      <c r="J27" s="105"/>
      <c r="K27" s="105"/>
      <c r="L27" s="105"/>
      <c r="M27" s="105"/>
      <c r="N27" s="105"/>
      <c r="O27" s="105">
        <f t="shared" si="2"/>
        <v>0</v>
      </c>
    </row>
    <row r="28" spans="1:15" s="22" customFormat="1" ht="51.75" customHeight="1" hidden="1">
      <c r="A28" s="112"/>
      <c r="B28" s="63">
        <v>240900</v>
      </c>
      <c r="C28" s="74" t="s">
        <v>69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>
        <f t="shared" si="2"/>
        <v>0</v>
      </c>
    </row>
    <row r="29" spans="1:15" s="98" customFormat="1" ht="16.5">
      <c r="A29" s="111" t="s">
        <v>139</v>
      </c>
      <c r="B29" s="87"/>
      <c r="C29" s="68" t="s">
        <v>83</v>
      </c>
      <c r="D29" s="104">
        <f>D30</f>
        <v>226902</v>
      </c>
      <c r="E29" s="104">
        <f>E30+E31</f>
        <v>150449</v>
      </c>
      <c r="F29" s="104">
        <f aca="true" t="shared" si="5" ref="F29:N29">F30+F31</f>
        <v>6280</v>
      </c>
      <c r="G29" s="104">
        <f t="shared" si="5"/>
        <v>70173</v>
      </c>
      <c r="H29" s="104">
        <f t="shared" si="5"/>
        <v>0</v>
      </c>
      <c r="I29" s="104">
        <f t="shared" si="5"/>
        <v>0</v>
      </c>
      <c r="J29" s="104">
        <f t="shared" si="5"/>
        <v>0</v>
      </c>
      <c r="K29" s="104">
        <f t="shared" si="5"/>
        <v>226902</v>
      </c>
      <c r="L29" s="104">
        <f t="shared" si="5"/>
        <v>0</v>
      </c>
      <c r="M29" s="104">
        <f t="shared" si="5"/>
        <v>0</v>
      </c>
      <c r="N29" s="104">
        <f t="shared" si="5"/>
        <v>0</v>
      </c>
      <c r="O29" s="104">
        <f t="shared" si="2"/>
        <v>226902</v>
      </c>
    </row>
    <row r="30" spans="1:15" s="22" customFormat="1" ht="16.5">
      <c r="A30" s="112"/>
      <c r="B30" s="52" t="s">
        <v>17</v>
      </c>
      <c r="C30" s="60" t="s">
        <v>29</v>
      </c>
      <c r="D30" s="105">
        <v>226902</v>
      </c>
      <c r="E30" s="105">
        <v>150449</v>
      </c>
      <c r="F30" s="105">
        <v>6280</v>
      </c>
      <c r="G30" s="105">
        <f>D30-F30-E30</f>
        <v>70173</v>
      </c>
      <c r="H30" s="105">
        <f>I30+L30</f>
        <v>0</v>
      </c>
      <c r="I30" s="105"/>
      <c r="J30" s="105"/>
      <c r="K30" s="105">
        <f>D30+I30</f>
        <v>226902</v>
      </c>
      <c r="L30" s="105"/>
      <c r="M30" s="105"/>
      <c r="N30" s="105"/>
      <c r="O30" s="105">
        <f t="shared" si="2"/>
        <v>226902</v>
      </c>
    </row>
    <row r="31" spans="1:15" s="22" customFormat="1" ht="33" hidden="1">
      <c r="A31" s="112"/>
      <c r="B31" s="63">
        <v>250403</v>
      </c>
      <c r="C31" s="60" t="s">
        <v>117</v>
      </c>
      <c r="D31" s="105"/>
      <c r="E31" s="105"/>
      <c r="F31" s="105"/>
      <c r="G31" s="105"/>
      <c r="H31" s="105">
        <f>I31+L31</f>
        <v>0</v>
      </c>
      <c r="I31" s="105"/>
      <c r="J31" s="105"/>
      <c r="K31" s="105"/>
      <c r="L31" s="105"/>
      <c r="M31" s="105"/>
      <c r="N31" s="105"/>
      <c r="O31" s="105">
        <f t="shared" si="2"/>
        <v>0</v>
      </c>
    </row>
    <row r="32" spans="1:15" s="100" customFormat="1" ht="25.5" customHeight="1">
      <c r="A32" s="111" t="s">
        <v>141</v>
      </c>
      <c r="B32" s="99"/>
      <c r="C32" s="68" t="s">
        <v>103</v>
      </c>
      <c r="D32" s="104">
        <f>D33+D34+D36</f>
        <v>19244885</v>
      </c>
      <c r="E32" s="104">
        <f aca="true" t="shared" si="6" ref="E32:N32">E33+E34+E36</f>
        <v>11630324</v>
      </c>
      <c r="F32" s="104">
        <f t="shared" si="6"/>
        <v>1353127</v>
      </c>
      <c r="G32" s="104">
        <f t="shared" si="6"/>
        <v>6261434</v>
      </c>
      <c r="H32" s="104">
        <f t="shared" si="6"/>
        <v>927330</v>
      </c>
      <c r="I32" s="104">
        <f t="shared" si="6"/>
        <v>0</v>
      </c>
      <c r="J32" s="104">
        <f t="shared" si="6"/>
        <v>0</v>
      </c>
      <c r="K32" s="104">
        <f t="shared" si="6"/>
        <v>0</v>
      </c>
      <c r="L32" s="104">
        <f t="shared" si="6"/>
        <v>0</v>
      </c>
      <c r="M32" s="104">
        <f t="shared" si="6"/>
        <v>308600</v>
      </c>
      <c r="N32" s="104">
        <f t="shared" si="6"/>
        <v>0</v>
      </c>
      <c r="O32" s="104">
        <f t="shared" si="2"/>
        <v>20172215</v>
      </c>
    </row>
    <row r="33" spans="1:15" s="22" customFormat="1" ht="24.75" customHeight="1">
      <c r="A33" s="112"/>
      <c r="B33" s="52" t="s">
        <v>15</v>
      </c>
      <c r="C33" s="60" t="s">
        <v>3</v>
      </c>
      <c r="D33" s="105">
        <v>19209901</v>
      </c>
      <c r="E33" s="105">
        <v>11630324</v>
      </c>
      <c r="F33" s="105">
        <v>1353127</v>
      </c>
      <c r="G33" s="105">
        <f>D33-F33-E33</f>
        <v>6226450</v>
      </c>
      <c r="H33" s="105">
        <v>927330</v>
      </c>
      <c r="I33" s="105"/>
      <c r="J33" s="105"/>
      <c r="K33" s="105"/>
      <c r="L33" s="105"/>
      <c r="M33" s="105">
        <v>308600</v>
      </c>
      <c r="N33" s="105"/>
      <c r="O33" s="105">
        <f t="shared" si="2"/>
        <v>20137231</v>
      </c>
    </row>
    <row r="34" spans="1:15" s="22" customFormat="1" ht="33.75" customHeight="1">
      <c r="A34" s="112"/>
      <c r="B34" s="52" t="s">
        <v>55</v>
      </c>
      <c r="C34" s="60" t="s">
        <v>47</v>
      </c>
      <c r="D34" s="105">
        <v>34984</v>
      </c>
      <c r="E34" s="105"/>
      <c r="F34" s="105"/>
      <c r="G34" s="105">
        <f>D34-F34-E34</f>
        <v>34984</v>
      </c>
      <c r="H34" s="105">
        <f>I34+L34</f>
        <v>0</v>
      </c>
      <c r="I34" s="105"/>
      <c r="J34" s="105"/>
      <c r="K34" s="105"/>
      <c r="L34" s="105"/>
      <c r="M34" s="105"/>
      <c r="N34" s="105"/>
      <c r="O34" s="105">
        <f t="shared" si="2"/>
        <v>34984</v>
      </c>
    </row>
    <row r="35" spans="1:15" s="22" customFormat="1" ht="51" customHeight="1" hidden="1">
      <c r="A35" s="112"/>
      <c r="B35" s="52">
        <v>240900</v>
      </c>
      <c r="C35" s="60" t="s">
        <v>132</v>
      </c>
      <c r="D35" s="105"/>
      <c r="E35" s="105"/>
      <c r="F35" s="105"/>
      <c r="G35" s="105"/>
      <c r="H35" s="105">
        <f>I35+L35</f>
        <v>0</v>
      </c>
      <c r="I35" s="105"/>
      <c r="J35" s="105"/>
      <c r="K35" s="105">
        <f>D35+I35</f>
        <v>0</v>
      </c>
      <c r="L35" s="105"/>
      <c r="M35" s="105"/>
      <c r="N35" s="105"/>
      <c r="O35" s="105">
        <f t="shared" si="2"/>
        <v>0</v>
      </c>
    </row>
    <row r="36" spans="1:15" s="22" customFormat="1" ht="36.75" customHeight="1" hidden="1">
      <c r="A36" s="112"/>
      <c r="B36" s="63">
        <v>250403</v>
      </c>
      <c r="C36" s="60" t="s">
        <v>117</v>
      </c>
      <c r="D36" s="105"/>
      <c r="E36" s="105"/>
      <c r="F36" s="105"/>
      <c r="G36" s="105">
        <f>D36-F36-E36</f>
        <v>0</v>
      </c>
      <c r="H36" s="105">
        <f>I36+L36</f>
        <v>0</v>
      </c>
      <c r="I36" s="105"/>
      <c r="J36" s="105"/>
      <c r="K36" s="105"/>
      <c r="L36" s="105"/>
      <c r="M36" s="105"/>
      <c r="N36" s="105"/>
      <c r="O36" s="105">
        <f t="shared" si="2"/>
        <v>0</v>
      </c>
    </row>
    <row r="37" spans="1:15" s="155" customFormat="1" ht="34.5" customHeight="1">
      <c r="A37" s="153" t="s">
        <v>142</v>
      </c>
      <c r="B37" s="87"/>
      <c r="C37" s="154" t="s">
        <v>143</v>
      </c>
      <c r="D37" s="108">
        <f>D38+D39</f>
        <v>4826665</v>
      </c>
      <c r="E37" s="108">
        <f aca="true" t="shared" si="7" ref="E37:O37">E38+E39</f>
        <v>0</v>
      </c>
      <c r="F37" s="108">
        <f t="shared" si="7"/>
        <v>0</v>
      </c>
      <c r="G37" s="108">
        <f t="shared" si="7"/>
        <v>4826665</v>
      </c>
      <c r="H37" s="108">
        <f t="shared" si="7"/>
        <v>103760</v>
      </c>
      <c r="I37" s="108">
        <f t="shared" si="7"/>
        <v>0</v>
      </c>
      <c r="J37" s="108">
        <f t="shared" si="7"/>
        <v>0</v>
      </c>
      <c r="K37" s="108">
        <f t="shared" si="7"/>
        <v>0</v>
      </c>
      <c r="L37" s="108">
        <f t="shared" si="7"/>
        <v>0</v>
      </c>
      <c r="M37" s="108">
        <f t="shared" si="7"/>
        <v>103760</v>
      </c>
      <c r="N37" s="108">
        <f t="shared" si="7"/>
        <v>103760</v>
      </c>
      <c r="O37" s="108">
        <f t="shared" si="7"/>
        <v>4930425</v>
      </c>
    </row>
    <row r="38" spans="1:15" s="35" customFormat="1" ht="23.25" customHeight="1">
      <c r="A38" s="113"/>
      <c r="B38" s="67" t="s">
        <v>121</v>
      </c>
      <c r="C38" s="60" t="s">
        <v>3</v>
      </c>
      <c r="D38" s="106">
        <v>4779696</v>
      </c>
      <c r="E38" s="106"/>
      <c r="F38" s="106"/>
      <c r="G38" s="105">
        <f>D38-E38-F38</f>
        <v>4779696</v>
      </c>
      <c r="H38" s="105">
        <v>103760</v>
      </c>
      <c r="I38" s="106"/>
      <c r="J38" s="106"/>
      <c r="K38" s="105"/>
      <c r="L38" s="106"/>
      <c r="M38" s="106">
        <v>103760</v>
      </c>
      <c r="N38" s="106">
        <v>103760</v>
      </c>
      <c r="O38" s="105">
        <f>D38+H38</f>
        <v>4883456</v>
      </c>
    </row>
    <row r="39" spans="1:15" s="35" customFormat="1" ht="31.5" customHeight="1">
      <c r="A39" s="113"/>
      <c r="B39" s="52" t="s">
        <v>55</v>
      </c>
      <c r="C39" s="60" t="s">
        <v>47</v>
      </c>
      <c r="D39" s="106">
        <v>46969</v>
      </c>
      <c r="E39" s="107"/>
      <c r="F39" s="107"/>
      <c r="G39" s="105">
        <f>D39-E39-F39</f>
        <v>46969</v>
      </c>
      <c r="H39" s="105"/>
      <c r="I39" s="106"/>
      <c r="J39" s="106"/>
      <c r="K39" s="105"/>
      <c r="L39" s="106"/>
      <c r="M39" s="106"/>
      <c r="N39" s="106"/>
      <c r="O39" s="105">
        <f>D39+H39</f>
        <v>46969</v>
      </c>
    </row>
    <row r="40" spans="1:15" s="98" customFormat="1" ht="23.25" customHeight="1">
      <c r="A40" s="111" t="s">
        <v>140</v>
      </c>
      <c r="B40" s="97"/>
      <c r="C40" s="68" t="s">
        <v>133</v>
      </c>
      <c r="D40" s="104">
        <f aca="true" t="shared" si="8" ref="D40:N40">D41+D42+D43</f>
        <v>479005</v>
      </c>
      <c r="E40" s="104">
        <f t="shared" si="8"/>
        <v>336308</v>
      </c>
      <c r="F40" s="104">
        <f t="shared" si="8"/>
        <v>6360</v>
      </c>
      <c r="G40" s="104">
        <f t="shared" si="8"/>
        <v>136337</v>
      </c>
      <c r="H40" s="104">
        <f t="shared" si="8"/>
        <v>0</v>
      </c>
      <c r="I40" s="104">
        <f t="shared" si="8"/>
        <v>0</v>
      </c>
      <c r="J40" s="104">
        <f t="shared" si="8"/>
        <v>0</v>
      </c>
      <c r="K40" s="104">
        <f t="shared" si="8"/>
        <v>0</v>
      </c>
      <c r="L40" s="104">
        <f t="shared" si="8"/>
        <v>0</v>
      </c>
      <c r="M40" s="104">
        <f t="shared" si="8"/>
        <v>0</v>
      </c>
      <c r="N40" s="104">
        <f t="shared" si="8"/>
        <v>0</v>
      </c>
      <c r="O40" s="104">
        <f t="shared" si="2"/>
        <v>479005</v>
      </c>
    </row>
    <row r="41" spans="1:15" s="37" customFormat="1" ht="33" customHeight="1">
      <c r="A41" s="112"/>
      <c r="B41" s="52" t="s">
        <v>22</v>
      </c>
      <c r="C41" s="60" t="s">
        <v>77</v>
      </c>
      <c r="D41" s="105">
        <v>479005</v>
      </c>
      <c r="E41" s="105">
        <v>336308</v>
      </c>
      <c r="F41" s="105">
        <v>6360</v>
      </c>
      <c r="G41" s="105">
        <f>D41-E41-F41</f>
        <v>136337</v>
      </c>
      <c r="H41" s="105"/>
      <c r="I41" s="105"/>
      <c r="J41" s="105"/>
      <c r="K41" s="105"/>
      <c r="L41" s="105"/>
      <c r="M41" s="105"/>
      <c r="N41" s="105"/>
      <c r="O41" s="105">
        <f t="shared" si="2"/>
        <v>479005</v>
      </c>
    </row>
    <row r="42" spans="1:15" s="35" customFormat="1" ht="17.25" customHeight="1" hidden="1">
      <c r="A42" s="113"/>
      <c r="B42" s="63">
        <v>110103</v>
      </c>
      <c r="C42" s="60" t="s">
        <v>56</v>
      </c>
      <c r="D42" s="106"/>
      <c r="E42" s="107"/>
      <c r="F42" s="107"/>
      <c r="G42" s="107"/>
      <c r="H42" s="105">
        <f>I42+L42</f>
        <v>0</v>
      </c>
      <c r="I42" s="106"/>
      <c r="J42" s="106"/>
      <c r="K42" s="105"/>
      <c r="L42" s="106"/>
      <c r="M42" s="106"/>
      <c r="N42" s="106"/>
      <c r="O42" s="105">
        <f t="shared" si="2"/>
        <v>0</v>
      </c>
    </row>
    <row r="43" spans="1:15" s="35" customFormat="1" ht="38.25" customHeight="1" hidden="1">
      <c r="A43" s="113"/>
      <c r="B43" s="63">
        <v>250403</v>
      </c>
      <c r="C43" s="60" t="s">
        <v>117</v>
      </c>
      <c r="D43" s="106"/>
      <c r="E43" s="107"/>
      <c r="F43" s="107"/>
      <c r="G43" s="105">
        <f>D43-E43-F43</f>
        <v>0</v>
      </c>
      <c r="H43" s="105">
        <f>I43+L43</f>
        <v>0</v>
      </c>
      <c r="I43" s="106"/>
      <c r="J43" s="106"/>
      <c r="K43" s="105"/>
      <c r="L43" s="106"/>
      <c r="M43" s="106"/>
      <c r="N43" s="106"/>
      <c r="O43" s="105">
        <f t="shared" si="2"/>
        <v>0</v>
      </c>
    </row>
    <row r="44" spans="1:16" s="22" customFormat="1" ht="39" customHeight="1">
      <c r="A44" s="112"/>
      <c r="B44" s="69"/>
      <c r="C44" s="70" t="s">
        <v>104</v>
      </c>
      <c r="D44" s="109">
        <f aca="true" t="shared" si="9" ref="D44:O44">D12+D29+D32+D37+D40</f>
        <v>29387120</v>
      </c>
      <c r="E44" s="109">
        <f t="shared" si="9"/>
        <v>14786374</v>
      </c>
      <c r="F44" s="109">
        <f t="shared" si="9"/>
        <v>1512588</v>
      </c>
      <c r="G44" s="109">
        <f t="shared" si="9"/>
        <v>13088158</v>
      </c>
      <c r="H44" s="109">
        <f t="shared" si="9"/>
        <v>1392290</v>
      </c>
      <c r="I44" s="109">
        <f t="shared" si="9"/>
        <v>0</v>
      </c>
      <c r="J44" s="109">
        <f t="shared" si="9"/>
        <v>0</v>
      </c>
      <c r="K44" s="109">
        <f t="shared" si="9"/>
        <v>226902</v>
      </c>
      <c r="L44" s="109">
        <f t="shared" si="9"/>
        <v>0</v>
      </c>
      <c r="M44" s="109">
        <f t="shared" si="9"/>
        <v>773160</v>
      </c>
      <c r="N44" s="109">
        <f t="shared" si="9"/>
        <v>103760</v>
      </c>
      <c r="O44" s="109">
        <f t="shared" si="9"/>
        <v>30779410</v>
      </c>
      <c r="P44" s="48"/>
    </row>
    <row r="45" spans="1:15" s="22" customFormat="1" ht="38.25" customHeight="1">
      <c r="A45" s="114" t="s">
        <v>144</v>
      </c>
      <c r="B45" s="71"/>
      <c r="C45" s="72" t="s">
        <v>105</v>
      </c>
      <c r="D45" s="105">
        <f>D46+D47+D48+D49+D50</f>
        <v>49275882</v>
      </c>
      <c r="E45" s="105">
        <f>E46+E47+E48+E49+E50</f>
        <v>1595357</v>
      </c>
      <c r="F45" s="105">
        <f>F46+F47+F48+F49+F50</f>
        <v>95988</v>
      </c>
      <c r="G45" s="105">
        <f>G46+G47+G48+G49+G50</f>
        <v>47584537</v>
      </c>
      <c r="H45" s="105">
        <f>H46+H47+H48+H49+H50</f>
        <v>77800</v>
      </c>
      <c r="I45" s="105">
        <f aca="true" t="shared" si="10" ref="I45:N45">I46+I47+I48+I49+I50</f>
        <v>0</v>
      </c>
      <c r="J45" s="105">
        <f t="shared" si="10"/>
        <v>0</v>
      </c>
      <c r="K45" s="105">
        <f t="shared" si="10"/>
        <v>2908082</v>
      </c>
      <c r="L45" s="105">
        <f t="shared" si="10"/>
        <v>0</v>
      </c>
      <c r="M45" s="105">
        <f t="shared" si="10"/>
        <v>77800</v>
      </c>
      <c r="N45" s="105">
        <f t="shared" si="10"/>
        <v>40000</v>
      </c>
      <c r="O45" s="105">
        <f t="shared" si="2"/>
        <v>49353682</v>
      </c>
    </row>
    <row r="46" spans="1:15" s="22" customFormat="1" ht="18" customHeight="1">
      <c r="A46" s="112"/>
      <c r="B46" s="61" t="s">
        <v>17</v>
      </c>
      <c r="C46" s="73" t="s">
        <v>2</v>
      </c>
      <c r="D46" s="105">
        <v>2459544</v>
      </c>
      <c r="E46" s="105">
        <v>1595357</v>
      </c>
      <c r="F46" s="105">
        <v>95988</v>
      </c>
      <c r="G46" s="105">
        <f>D46-E46-F46</f>
        <v>768199</v>
      </c>
      <c r="H46" s="105">
        <v>37800</v>
      </c>
      <c r="I46" s="105"/>
      <c r="J46" s="105"/>
      <c r="K46" s="105">
        <f aca="true" t="shared" si="11" ref="K46:K75">D46+I46</f>
        <v>2459544</v>
      </c>
      <c r="L46" s="105"/>
      <c r="M46" s="105">
        <v>37800</v>
      </c>
      <c r="N46" s="105"/>
      <c r="O46" s="105">
        <f>D46+H46</f>
        <v>2497344</v>
      </c>
    </row>
    <row r="47" spans="1:15" s="22" customFormat="1" ht="19.5" customHeight="1">
      <c r="A47" s="112"/>
      <c r="B47" s="61" t="s">
        <v>19</v>
      </c>
      <c r="C47" s="73" t="s">
        <v>68</v>
      </c>
      <c r="D47" s="105">
        <v>321838</v>
      </c>
      <c r="E47" s="105"/>
      <c r="F47" s="105"/>
      <c r="G47" s="105">
        <f>D47-E47-F47</f>
        <v>321838</v>
      </c>
      <c r="H47" s="105">
        <f>I47+L47</f>
        <v>0</v>
      </c>
      <c r="I47" s="105"/>
      <c r="J47" s="105"/>
      <c r="K47" s="105">
        <f t="shared" si="11"/>
        <v>321838</v>
      </c>
      <c r="L47" s="105"/>
      <c r="M47" s="105"/>
      <c r="N47" s="105"/>
      <c r="O47" s="105">
        <f t="shared" si="2"/>
        <v>321838</v>
      </c>
    </row>
    <row r="48" spans="1:15" s="22" customFormat="1" ht="76.5" customHeight="1">
      <c r="A48" s="112"/>
      <c r="B48" s="71" t="s">
        <v>125</v>
      </c>
      <c r="C48" s="74" t="s">
        <v>126</v>
      </c>
      <c r="D48" s="105">
        <v>126700</v>
      </c>
      <c r="E48" s="105"/>
      <c r="F48" s="105"/>
      <c r="G48" s="105">
        <f>D48-E48-F48</f>
        <v>126700</v>
      </c>
      <c r="H48" s="105">
        <f>I48+L48</f>
        <v>0</v>
      </c>
      <c r="I48" s="105"/>
      <c r="J48" s="105"/>
      <c r="K48" s="105">
        <f t="shared" si="11"/>
        <v>126700</v>
      </c>
      <c r="L48" s="105"/>
      <c r="M48" s="105"/>
      <c r="N48" s="105"/>
      <c r="O48" s="105">
        <f t="shared" si="2"/>
        <v>126700</v>
      </c>
    </row>
    <row r="49" spans="1:15" s="35" customFormat="1" ht="54.75" customHeight="1" hidden="1">
      <c r="A49" s="113"/>
      <c r="B49" s="64" t="s">
        <v>20</v>
      </c>
      <c r="C49" s="156" t="s">
        <v>84</v>
      </c>
      <c r="D49" s="106"/>
      <c r="E49" s="106"/>
      <c r="F49" s="106"/>
      <c r="G49" s="105">
        <f>D49-E49-F49</f>
        <v>0</v>
      </c>
      <c r="H49" s="105">
        <f>I49+L49</f>
        <v>0</v>
      </c>
      <c r="I49" s="106"/>
      <c r="J49" s="106"/>
      <c r="K49" s="105">
        <f t="shared" si="11"/>
        <v>0</v>
      </c>
      <c r="L49" s="106"/>
      <c r="M49" s="106"/>
      <c r="N49" s="106"/>
      <c r="O49" s="105">
        <f t="shared" si="2"/>
        <v>0</v>
      </c>
    </row>
    <row r="50" spans="1:18" s="22" customFormat="1" ht="35.25" customHeight="1">
      <c r="A50" s="112"/>
      <c r="B50" s="61"/>
      <c r="C50" s="75" t="s">
        <v>156</v>
      </c>
      <c r="D50" s="108">
        <f>D52+D57+D58</f>
        <v>46367800</v>
      </c>
      <c r="E50" s="108">
        <f aca="true" t="shared" si="12" ref="E50:N50">E52+E57+E58</f>
        <v>0</v>
      </c>
      <c r="F50" s="108">
        <f t="shared" si="12"/>
        <v>0</v>
      </c>
      <c r="G50" s="108">
        <f t="shared" si="12"/>
        <v>46367800</v>
      </c>
      <c r="H50" s="108">
        <f>H52+H57+H58</f>
        <v>40000</v>
      </c>
      <c r="I50" s="108">
        <f t="shared" si="12"/>
        <v>0</v>
      </c>
      <c r="J50" s="108">
        <f t="shared" si="12"/>
        <v>0</v>
      </c>
      <c r="K50" s="108">
        <f t="shared" si="12"/>
        <v>0</v>
      </c>
      <c r="L50" s="108">
        <f t="shared" si="12"/>
        <v>0</v>
      </c>
      <c r="M50" s="108">
        <f>M52+M57+M58</f>
        <v>40000</v>
      </c>
      <c r="N50" s="108">
        <f t="shared" si="12"/>
        <v>40000</v>
      </c>
      <c r="O50" s="105">
        <f t="shared" si="2"/>
        <v>46407800</v>
      </c>
      <c r="R50" s="22" t="s">
        <v>80</v>
      </c>
    </row>
    <row r="51" spans="1:15" s="22" customFormat="1" ht="20.25" customHeight="1" hidden="1">
      <c r="A51" s="112"/>
      <c r="B51" s="61"/>
      <c r="C51" s="76"/>
      <c r="D51" s="106"/>
      <c r="E51" s="106"/>
      <c r="F51" s="105"/>
      <c r="G51" s="105"/>
      <c r="H51" s="106">
        <f>D51-E51-F51</f>
        <v>0</v>
      </c>
      <c r="I51" s="105"/>
      <c r="J51" s="105"/>
      <c r="K51" s="105">
        <f t="shared" si="11"/>
        <v>0</v>
      </c>
      <c r="L51" s="105"/>
      <c r="M51" s="105"/>
      <c r="N51" s="105"/>
      <c r="O51" s="105">
        <f t="shared" si="2"/>
        <v>0</v>
      </c>
    </row>
    <row r="52" spans="1:15" s="22" customFormat="1" ht="33" customHeight="1">
      <c r="A52" s="112"/>
      <c r="B52" s="61">
        <v>90000</v>
      </c>
      <c r="C52" s="76" t="s">
        <v>81</v>
      </c>
      <c r="D52" s="106">
        <f>SUM(D53:D56)</f>
        <v>39607200</v>
      </c>
      <c r="E52" s="106">
        <f>SUM(E53:E56)</f>
        <v>0</v>
      </c>
      <c r="F52" s="106">
        <f>SUM(F53:F56)</f>
        <v>0</v>
      </c>
      <c r="G52" s="106">
        <f>SUM(G53:G56)</f>
        <v>39607200</v>
      </c>
      <c r="H52" s="106">
        <f aca="true" t="shared" si="13" ref="H52:N52">SUM(H53:H56)</f>
        <v>40000</v>
      </c>
      <c r="I52" s="106">
        <f t="shared" si="13"/>
        <v>0</v>
      </c>
      <c r="J52" s="106">
        <f t="shared" si="13"/>
        <v>0</v>
      </c>
      <c r="K52" s="106">
        <f t="shared" si="13"/>
        <v>0</v>
      </c>
      <c r="L52" s="106">
        <f t="shared" si="13"/>
        <v>0</v>
      </c>
      <c r="M52" s="106">
        <f t="shared" si="13"/>
        <v>40000</v>
      </c>
      <c r="N52" s="106">
        <f t="shared" si="13"/>
        <v>40000</v>
      </c>
      <c r="O52" s="105">
        <f t="shared" si="2"/>
        <v>39647200</v>
      </c>
    </row>
    <row r="53" spans="1:15" s="22" customFormat="1" ht="45.75" customHeight="1">
      <c r="A53" s="112"/>
      <c r="B53" s="61"/>
      <c r="C53" s="156" t="s">
        <v>127</v>
      </c>
      <c r="D53" s="106">
        <v>29812300</v>
      </c>
      <c r="E53" s="106"/>
      <c r="F53" s="105"/>
      <c r="G53" s="106">
        <f aca="true" t="shared" si="14" ref="G53:G58">D53-E53-F53</f>
        <v>29812300</v>
      </c>
      <c r="H53" s="105">
        <f>I53+L53</f>
        <v>0</v>
      </c>
      <c r="I53" s="105"/>
      <c r="J53" s="105"/>
      <c r="K53" s="105"/>
      <c r="L53" s="105"/>
      <c r="M53" s="105"/>
      <c r="N53" s="105"/>
      <c r="O53" s="105">
        <f t="shared" si="2"/>
        <v>29812300</v>
      </c>
    </row>
    <row r="54" spans="1:15" s="22" customFormat="1" ht="55.5" customHeight="1">
      <c r="A54" s="112"/>
      <c r="B54" s="61"/>
      <c r="C54" s="156" t="s">
        <v>62</v>
      </c>
      <c r="D54" s="106">
        <v>8057400</v>
      </c>
      <c r="E54" s="106"/>
      <c r="F54" s="105"/>
      <c r="G54" s="106">
        <f t="shared" si="14"/>
        <v>8057400</v>
      </c>
      <c r="H54" s="105">
        <f>I54+L54</f>
        <v>0</v>
      </c>
      <c r="I54" s="105"/>
      <c r="J54" s="105"/>
      <c r="K54" s="105"/>
      <c r="L54" s="105"/>
      <c r="M54" s="105"/>
      <c r="N54" s="105"/>
      <c r="O54" s="105">
        <f t="shared" si="2"/>
        <v>8057400</v>
      </c>
    </row>
    <row r="55" spans="1:15" s="22" customFormat="1" ht="44.25" customHeight="1">
      <c r="A55" s="112"/>
      <c r="B55" s="61"/>
      <c r="C55" s="156" t="s">
        <v>63</v>
      </c>
      <c r="D55" s="106">
        <v>390800</v>
      </c>
      <c r="E55" s="106"/>
      <c r="F55" s="105"/>
      <c r="G55" s="106">
        <f t="shared" si="14"/>
        <v>390800</v>
      </c>
      <c r="H55" s="105">
        <f>I55+L55</f>
        <v>0</v>
      </c>
      <c r="I55" s="105"/>
      <c r="J55" s="105"/>
      <c r="K55" s="105"/>
      <c r="L55" s="105"/>
      <c r="M55" s="105"/>
      <c r="N55" s="105"/>
      <c r="O55" s="105">
        <f t="shared" si="2"/>
        <v>390800</v>
      </c>
    </row>
    <row r="56" spans="1:15" s="22" customFormat="1" ht="170.25" customHeight="1">
      <c r="A56" s="112"/>
      <c r="B56" s="61"/>
      <c r="C56" s="156" t="s">
        <v>157</v>
      </c>
      <c r="D56" s="106">
        <v>1346700</v>
      </c>
      <c r="E56" s="106"/>
      <c r="F56" s="105"/>
      <c r="G56" s="106">
        <f t="shared" si="14"/>
        <v>1346700</v>
      </c>
      <c r="H56" s="105">
        <v>40000</v>
      </c>
      <c r="I56" s="105"/>
      <c r="J56" s="105"/>
      <c r="K56" s="105"/>
      <c r="L56" s="105"/>
      <c r="M56" s="105">
        <v>40000</v>
      </c>
      <c r="N56" s="105">
        <v>40000</v>
      </c>
      <c r="O56" s="105">
        <f>D56+H56</f>
        <v>1386700</v>
      </c>
    </row>
    <row r="57" spans="1:15" s="22" customFormat="1" ht="70.5" customHeight="1">
      <c r="A57" s="112"/>
      <c r="B57" s="64" t="s">
        <v>65</v>
      </c>
      <c r="C57" s="157" t="s">
        <v>158</v>
      </c>
      <c r="D57" s="106">
        <v>553800</v>
      </c>
      <c r="E57" s="106"/>
      <c r="F57" s="105"/>
      <c r="G57" s="106">
        <f t="shared" si="14"/>
        <v>553800</v>
      </c>
      <c r="H57" s="105"/>
      <c r="I57" s="105"/>
      <c r="J57" s="105"/>
      <c r="K57" s="105"/>
      <c r="L57" s="105"/>
      <c r="M57" s="105"/>
      <c r="N57" s="105"/>
      <c r="O57" s="105">
        <f t="shared" si="2"/>
        <v>553800</v>
      </c>
    </row>
    <row r="58" spans="1:15" s="22" customFormat="1" ht="114.75" customHeight="1">
      <c r="A58" s="112"/>
      <c r="B58" s="64">
        <v>170000</v>
      </c>
      <c r="C58" s="156" t="s">
        <v>64</v>
      </c>
      <c r="D58" s="106">
        <v>6206800</v>
      </c>
      <c r="E58" s="106"/>
      <c r="F58" s="105"/>
      <c r="G58" s="106">
        <f t="shared" si="14"/>
        <v>6206800</v>
      </c>
      <c r="H58" s="106"/>
      <c r="I58" s="105"/>
      <c r="J58" s="105"/>
      <c r="K58" s="105"/>
      <c r="L58" s="105"/>
      <c r="M58" s="105"/>
      <c r="N58" s="105"/>
      <c r="O58" s="105">
        <f t="shared" si="2"/>
        <v>6206800</v>
      </c>
    </row>
    <row r="59" spans="1:15" s="22" customFormat="1" ht="22.5" customHeight="1">
      <c r="A59" s="111" t="s">
        <v>145</v>
      </c>
      <c r="B59" s="64"/>
      <c r="C59" s="77" t="s">
        <v>120</v>
      </c>
      <c r="D59" s="108">
        <f>D60+D61</f>
        <v>1787760</v>
      </c>
      <c r="E59" s="108">
        <f aca="true" t="shared" si="15" ref="E59:O59">E60+E61</f>
        <v>1112658</v>
      </c>
      <c r="F59" s="108">
        <f t="shared" si="15"/>
        <v>113426</v>
      </c>
      <c r="G59" s="108">
        <f t="shared" si="15"/>
        <v>561676</v>
      </c>
      <c r="H59" s="108">
        <f t="shared" si="15"/>
        <v>215140</v>
      </c>
      <c r="I59" s="108">
        <f t="shared" si="15"/>
        <v>0</v>
      </c>
      <c r="J59" s="108">
        <f t="shared" si="15"/>
        <v>0</v>
      </c>
      <c r="K59" s="108">
        <f t="shared" si="15"/>
        <v>0</v>
      </c>
      <c r="L59" s="108">
        <f t="shared" si="15"/>
        <v>0</v>
      </c>
      <c r="M59" s="108">
        <f t="shared" si="15"/>
        <v>11840</v>
      </c>
      <c r="N59" s="108">
        <f t="shared" si="15"/>
        <v>11840</v>
      </c>
      <c r="O59" s="108">
        <f t="shared" si="15"/>
        <v>2002900</v>
      </c>
    </row>
    <row r="60" spans="1:15" s="22" customFormat="1" ht="33" customHeight="1">
      <c r="A60" s="112"/>
      <c r="B60" s="64" t="s">
        <v>23</v>
      </c>
      <c r="C60" s="73" t="s">
        <v>122</v>
      </c>
      <c r="D60" s="106">
        <v>1787760</v>
      </c>
      <c r="E60" s="106">
        <v>1112658</v>
      </c>
      <c r="F60" s="105">
        <v>113426</v>
      </c>
      <c r="G60" s="105">
        <f>D60-F60-E60</f>
        <v>561676</v>
      </c>
      <c r="H60" s="106">
        <v>215140</v>
      </c>
      <c r="I60" s="105"/>
      <c r="J60" s="105"/>
      <c r="K60" s="105"/>
      <c r="L60" s="105"/>
      <c r="M60" s="105">
        <v>11840</v>
      </c>
      <c r="N60" s="105">
        <v>11840</v>
      </c>
      <c r="O60" s="105">
        <f t="shared" si="2"/>
        <v>2002900</v>
      </c>
    </row>
    <row r="61" spans="1:15" s="22" customFormat="1" ht="51" customHeight="1" hidden="1">
      <c r="A61" s="112"/>
      <c r="B61" s="63">
        <v>250403</v>
      </c>
      <c r="C61" s="60" t="s">
        <v>117</v>
      </c>
      <c r="D61" s="106"/>
      <c r="E61" s="106"/>
      <c r="F61" s="105"/>
      <c r="G61" s="105"/>
      <c r="H61" s="106"/>
      <c r="I61" s="105"/>
      <c r="J61" s="105"/>
      <c r="K61" s="105"/>
      <c r="L61" s="105"/>
      <c r="M61" s="105"/>
      <c r="N61" s="105"/>
      <c r="O61" s="105">
        <f t="shared" si="2"/>
        <v>0</v>
      </c>
    </row>
    <row r="62" spans="1:15" s="22" customFormat="1" ht="43.5" customHeight="1">
      <c r="A62" s="112"/>
      <c r="B62" s="69"/>
      <c r="C62" s="78" t="s">
        <v>106</v>
      </c>
      <c r="D62" s="109">
        <f aca="true" t="shared" si="16" ref="D62:O62">D59+D45</f>
        <v>51063642</v>
      </c>
      <c r="E62" s="109">
        <f t="shared" si="16"/>
        <v>2708015</v>
      </c>
      <c r="F62" s="109">
        <f t="shared" si="16"/>
        <v>209414</v>
      </c>
      <c r="G62" s="109">
        <f t="shared" si="16"/>
        <v>48146213</v>
      </c>
      <c r="H62" s="109">
        <f t="shared" si="16"/>
        <v>292940</v>
      </c>
      <c r="I62" s="109">
        <f t="shared" si="16"/>
        <v>0</v>
      </c>
      <c r="J62" s="109">
        <f t="shared" si="16"/>
        <v>0</v>
      </c>
      <c r="K62" s="109">
        <f t="shared" si="16"/>
        <v>2908082</v>
      </c>
      <c r="L62" s="109">
        <f t="shared" si="16"/>
        <v>0</v>
      </c>
      <c r="M62" s="109">
        <f t="shared" si="16"/>
        <v>89640</v>
      </c>
      <c r="N62" s="109">
        <f t="shared" si="16"/>
        <v>51840</v>
      </c>
      <c r="O62" s="109">
        <f t="shared" si="16"/>
        <v>51356582</v>
      </c>
    </row>
    <row r="63" spans="1:15" s="22" customFormat="1" ht="37.5" customHeight="1">
      <c r="A63" s="114" t="s">
        <v>146</v>
      </c>
      <c r="B63" s="71"/>
      <c r="C63" s="66" t="s">
        <v>107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</row>
    <row r="64" spans="1:15" s="22" customFormat="1" ht="21" customHeight="1">
      <c r="A64" s="112"/>
      <c r="B64" s="61" t="s">
        <v>17</v>
      </c>
      <c r="C64" s="73" t="s">
        <v>2</v>
      </c>
      <c r="D64" s="105">
        <v>1071138</v>
      </c>
      <c r="E64" s="105">
        <v>719139</v>
      </c>
      <c r="F64" s="105">
        <v>23839</v>
      </c>
      <c r="G64" s="105">
        <f aca="true" t="shared" si="17" ref="G64:G69">D64-F64-E64</f>
        <v>328160</v>
      </c>
      <c r="H64" s="105">
        <v>24400</v>
      </c>
      <c r="I64" s="105"/>
      <c r="J64" s="105"/>
      <c r="K64" s="105">
        <f t="shared" si="11"/>
        <v>1071138</v>
      </c>
      <c r="L64" s="105"/>
      <c r="M64" s="105">
        <v>24400</v>
      </c>
      <c r="N64" s="105"/>
      <c r="O64" s="105">
        <f t="shared" si="2"/>
        <v>1095538</v>
      </c>
    </row>
    <row r="65" spans="1:15" s="22" customFormat="1" ht="35.25" customHeight="1">
      <c r="A65" s="112"/>
      <c r="B65" s="61">
        <v>180109</v>
      </c>
      <c r="C65" s="76" t="s">
        <v>49</v>
      </c>
      <c r="D65" s="106">
        <v>3000000</v>
      </c>
      <c r="E65" s="107"/>
      <c r="F65" s="105"/>
      <c r="G65" s="105">
        <f t="shared" si="17"/>
        <v>3000000</v>
      </c>
      <c r="H65" s="105">
        <f>660000-555234-72736-32030</f>
        <v>0</v>
      </c>
      <c r="I65" s="105"/>
      <c r="J65" s="105">
        <f>200000-30000-100000+100000-170000</f>
        <v>0</v>
      </c>
      <c r="K65" s="105">
        <f t="shared" si="11"/>
        <v>3000000</v>
      </c>
      <c r="L65" s="105"/>
      <c r="M65" s="105">
        <f>660000-555234-72736-32030</f>
        <v>0</v>
      </c>
      <c r="N65" s="105"/>
      <c r="O65" s="105">
        <f t="shared" si="2"/>
        <v>3000000</v>
      </c>
    </row>
    <row r="66" spans="1:15" s="22" customFormat="1" ht="16.5" customHeight="1" hidden="1">
      <c r="A66" s="112"/>
      <c r="B66" s="61">
        <v>230100</v>
      </c>
      <c r="C66" s="76" t="s">
        <v>71</v>
      </c>
      <c r="D66" s="106"/>
      <c r="E66" s="107"/>
      <c r="F66" s="105"/>
      <c r="G66" s="105">
        <f t="shared" si="17"/>
        <v>0</v>
      </c>
      <c r="H66" s="105">
        <f aca="true" t="shared" si="18" ref="H66:H75">I66+L66</f>
        <v>0</v>
      </c>
      <c r="I66" s="105"/>
      <c r="J66" s="105"/>
      <c r="K66" s="105">
        <f t="shared" si="11"/>
        <v>0</v>
      </c>
      <c r="L66" s="105"/>
      <c r="M66" s="105"/>
      <c r="N66" s="105"/>
      <c r="O66" s="105">
        <f t="shared" si="2"/>
        <v>0</v>
      </c>
    </row>
    <row r="67" spans="1:15" s="22" customFormat="1" ht="78" customHeight="1" hidden="1">
      <c r="A67" s="112"/>
      <c r="B67" s="61">
        <v>240900</v>
      </c>
      <c r="C67" s="73" t="s">
        <v>69</v>
      </c>
      <c r="D67" s="106"/>
      <c r="E67" s="107"/>
      <c r="F67" s="105"/>
      <c r="G67" s="105">
        <f t="shared" si="17"/>
        <v>0</v>
      </c>
      <c r="H67" s="105">
        <f t="shared" si="18"/>
        <v>0</v>
      </c>
      <c r="I67" s="105"/>
      <c r="J67" s="105"/>
      <c r="K67" s="105"/>
      <c r="L67" s="105"/>
      <c r="M67" s="105"/>
      <c r="N67" s="105"/>
      <c r="O67" s="105">
        <f t="shared" si="2"/>
        <v>0</v>
      </c>
    </row>
    <row r="68" spans="1:15" s="22" customFormat="1" ht="18.75" customHeight="1">
      <c r="A68" s="112"/>
      <c r="B68" s="61">
        <v>250404</v>
      </c>
      <c r="C68" s="73" t="s">
        <v>44</v>
      </c>
      <c r="D68" s="105">
        <v>3322</v>
      </c>
      <c r="E68" s="105"/>
      <c r="F68" s="105"/>
      <c r="G68" s="105">
        <f t="shared" si="17"/>
        <v>3322</v>
      </c>
      <c r="H68" s="105">
        <f t="shared" si="18"/>
        <v>0</v>
      </c>
      <c r="I68" s="105"/>
      <c r="J68" s="105"/>
      <c r="K68" s="105">
        <f t="shared" si="11"/>
        <v>3322</v>
      </c>
      <c r="L68" s="105"/>
      <c r="M68" s="105"/>
      <c r="N68" s="105"/>
      <c r="O68" s="105">
        <f t="shared" si="2"/>
        <v>3322</v>
      </c>
    </row>
    <row r="69" spans="2:15" s="22" customFormat="1" ht="18.75" customHeight="1">
      <c r="B69" s="61">
        <v>250102</v>
      </c>
      <c r="C69" s="73" t="s">
        <v>9</v>
      </c>
      <c r="D69" s="105">
        <v>50000</v>
      </c>
      <c r="E69" s="105"/>
      <c r="F69" s="105"/>
      <c r="G69" s="105">
        <f t="shared" si="17"/>
        <v>50000</v>
      </c>
      <c r="H69" s="105">
        <f t="shared" si="18"/>
        <v>0</v>
      </c>
      <c r="I69" s="105"/>
      <c r="J69" s="105"/>
      <c r="K69" s="105">
        <f t="shared" si="11"/>
        <v>50000</v>
      </c>
      <c r="L69" s="105"/>
      <c r="M69" s="105"/>
      <c r="N69" s="105"/>
      <c r="O69" s="105">
        <f t="shared" si="2"/>
        <v>50000</v>
      </c>
    </row>
    <row r="70" spans="1:15" s="38" customFormat="1" ht="123" customHeight="1" hidden="1">
      <c r="A70" s="113"/>
      <c r="B70" s="64">
        <v>250301</v>
      </c>
      <c r="C70" s="79" t="s">
        <v>128</v>
      </c>
      <c r="D70" s="106"/>
      <c r="E70" s="106"/>
      <c r="F70" s="106"/>
      <c r="G70" s="106"/>
      <c r="H70" s="105">
        <f t="shared" si="18"/>
        <v>0</v>
      </c>
      <c r="I70" s="106"/>
      <c r="J70" s="106"/>
      <c r="K70" s="105">
        <f t="shared" si="11"/>
        <v>0</v>
      </c>
      <c r="L70" s="106"/>
      <c r="M70" s="106"/>
      <c r="N70" s="106"/>
      <c r="O70" s="105">
        <f t="shared" si="2"/>
        <v>0</v>
      </c>
    </row>
    <row r="71" spans="1:15" s="38" customFormat="1" ht="45.75" customHeight="1" hidden="1">
      <c r="A71" s="113"/>
      <c r="B71" s="64">
        <v>250306</v>
      </c>
      <c r="C71" s="76" t="s">
        <v>67</v>
      </c>
      <c r="D71" s="106"/>
      <c r="E71" s="106"/>
      <c r="F71" s="106"/>
      <c r="G71" s="106"/>
      <c r="H71" s="105">
        <f t="shared" si="18"/>
        <v>0</v>
      </c>
      <c r="I71" s="106"/>
      <c r="J71" s="106"/>
      <c r="K71" s="105">
        <f t="shared" si="11"/>
        <v>0</v>
      </c>
      <c r="L71" s="106"/>
      <c r="M71" s="106"/>
      <c r="N71" s="106"/>
      <c r="O71" s="105">
        <f t="shared" si="2"/>
        <v>0</v>
      </c>
    </row>
    <row r="72" spans="1:15" s="38" customFormat="1" ht="22.5" customHeight="1" hidden="1">
      <c r="A72" s="114" t="s">
        <v>159</v>
      </c>
      <c r="B72" s="64">
        <v>250380</v>
      </c>
      <c r="C72" s="76" t="s">
        <v>169</v>
      </c>
      <c r="D72" s="106"/>
      <c r="E72" s="106"/>
      <c r="F72" s="106"/>
      <c r="G72" s="106"/>
      <c r="H72" s="105"/>
      <c r="I72" s="106"/>
      <c r="J72" s="106"/>
      <c r="K72" s="105">
        <f t="shared" si="11"/>
        <v>0</v>
      </c>
      <c r="L72" s="106"/>
      <c r="M72" s="106"/>
      <c r="N72" s="106"/>
      <c r="O72" s="105">
        <f t="shared" si="2"/>
        <v>0</v>
      </c>
    </row>
    <row r="73" spans="1:15" s="38" customFormat="1" ht="48.75" customHeight="1">
      <c r="A73" s="152"/>
      <c r="B73" s="64">
        <v>250353</v>
      </c>
      <c r="C73" s="76" t="s">
        <v>129</v>
      </c>
      <c r="D73" s="106">
        <v>50000</v>
      </c>
      <c r="E73" s="106"/>
      <c r="F73" s="106"/>
      <c r="G73" s="105">
        <f>D73-F73-E73</f>
        <v>50000</v>
      </c>
      <c r="H73" s="105">
        <f t="shared" si="18"/>
        <v>0</v>
      </c>
      <c r="I73" s="106"/>
      <c r="J73" s="106"/>
      <c r="K73" s="105"/>
      <c r="L73" s="106"/>
      <c r="M73" s="106"/>
      <c r="N73" s="106"/>
      <c r="O73" s="105">
        <f t="shared" si="2"/>
        <v>50000</v>
      </c>
    </row>
    <row r="74" spans="1:15" s="38" customFormat="1" ht="53.25" customHeight="1">
      <c r="A74" s="113"/>
      <c r="B74" s="64">
        <v>250352</v>
      </c>
      <c r="C74" s="76" t="s">
        <v>167</v>
      </c>
      <c r="D74" s="106">
        <v>96000</v>
      </c>
      <c r="E74" s="106"/>
      <c r="F74" s="106"/>
      <c r="G74" s="105">
        <f>D74-F74-E74</f>
        <v>96000</v>
      </c>
      <c r="H74" s="105">
        <f t="shared" si="18"/>
        <v>0</v>
      </c>
      <c r="I74" s="106"/>
      <c r="J74" s="106"/>
      <c r="K74" s="105">
        <f t="shared" si="11"/>
        <v>96000</v>
      </c>
      <c r="L74" s="106"/>
      <c r="M74" s="106"/>
      <c r="N74" s="106"/>
      <c r="O74" s="105">
        <f t="shared" si="2"/>
        <v>96000</v>
      </c>
    </row>
    <row r="75" spans="1:15" s="38" customFormat="1" ht="35.25" customHeight="1" hidden="1">
      <c r="A75" s="113"/>
      <c r="B75" s="63">
        <v>250403</v>
      </c>
      <c r="C75" s="60" t="s">
        <v>117</v>
      </c>
      <c r="D75" s="106"/>
      <c r="E75" s="106"/>
      <c r="F75" s="106"/>
      <c r="G75" s="106"/>
      <c r="H75" s="105">
        <f t="shared" si="18"/>
        <v>0</v>
      </c>
      <c r="I75" s="106"/>
      <c r="J75" s="106"/>
      <c r="K75" s="105">
        <f t="shared" si="11"/>
        <v>0</v>
      </c>
      <c r="L75" s="106"/>
      <c r="M75" s="106"/>
      <c r="N75" s="106"/>
      <c r="O75" s="105">
        <f t="shared" si="2"/>
        <v>0</v>
      </c>
    </row>
    <row r="76" spans="1:15" s="22" customFormat="1" ht="24.75" customHeight="1">
      <c r="A76" s="112"/>
      <c r="B76" s="61"/>
      <c r="C76" s="80" t="s">
        <v>57</v>
      </c>
      <c r="D76" s="109">
        <f>D64+D65+D66+D68+D69+D70+D74+D73+D75+D72</f>
        <v>4270460</v>
      </c>
      <c r="E76" s="109">
        <f aca="true" t="shared" si="19" ref="E76:O76">E64+E65+E66+E68+E69+E70+E74+E73+E75+E72</f>
        <v>719139</v>
      </c>
      <c r="F76" s="109">
        <f t="shared" si="19"/>
        <v>23839</v>
      </c>
      <c r="G76" s="109">
        <f t="shared" si="19"/>
        <v>3527482</v>
      </c>
      <c r="H76" s="109">
        <f t="shared" si="19"/>
        <v>24400</v>
      </c>
      <c r="I76" s="109">
        <f t="shared" si="19"/>
        <v>0</v>
      </c>
      <c r="J76" s="109">
        <f t="shared" si="19"/>
        <v>0</v>
      </c>
      <c r="K76" s="109">
        <f t="shared" si="19"/>
        <v>4220460</v>
      </c>
      <c r="L76" s="109">
        <f t="shared" si="19"/>
        <v>0</v>
      </c>
      <c r="M76" s="109">
        <f t="shared" si="19"/>
        <v>24400</v>
      </c>
      <c r="N76" s="109">
        <f t="shared" si="19"/>
        <v>0</v>
      </c>
      <c r="O76" s="109">
        <f t="shared" si="19"/>
        <v>4294860</v>
      </c>
    </row>
    <row r="77" spans="1:15" s="22" customFormat="1" ht="1.5" customHeight="1">
      <c r="A77" s="112"/>
      <c r="B77" s="61">
        <v>60000</v>
      </c>
      <c r="C77" s="64" t="s">
        <v>10</v>
      </c>
      <c r="D77" s="105"/>
      <c r="E77" s="105"/>
      <c r="F77" s="105"/>
      <c r="G77" s="105"/>
      <c r="H77" s="105"/>
      <c r="I77" s="105"/>
      <c r="J77" s="105"/>
      <c r="K77" s="105">
        <f>D77+I77</f>
        <v>0</v>
      </c>
      <c r="L77" s="105"/>
      <c r="M77" s="105"/>
      <c r="N77" s="105"/>
      <c r="O77" s="105">
        <f t="shared" si="2"/>
        <v>0</v>
      </c>
    </row>
    <row r="78" spans="1:15" s="22" customFormat="1" ht="35.25" customHeight="1">
      <c r="A78" s="114" t="s">
        <v>147</v>
      </c>
      <c r="B78" s="71"/>
      <c r="C78" s="66" t="s">
        <v>108</v>
      </c>
      <c r="D78" s="109">
        <f>D79+D81+D82</f>
        <v>36315845</v>
      </c>
      <c r="E78" s="109">
        <f aca="true" t="shared" si="20" ref="E78:N78">E79+E81+E82</f>
        <v>21413800</v>
      </c>
      <c r="F78" s="109">
        <f t="shared" si="20"/>
        <v>5435030</v>
      </c>
      <c r="G78" s="109">
        <f t="shared" si="20"/>
        <v>9467015</v>
      </c>
      <c r="H78" s="109">
        <f t="shared" si="20"/>
        <v>1516800</v>
      </c>
      <c r="I78" s="109">
        <f t="shared" si="20"/>
        <v>0</v>
      </c>
      <c r="J78" s="109">
        <f t="shared" si="20"/>
        <v>0</v>
      </c>
      <c r="K78" s="109">
        <f t="shared" si="20"/>
        <v>0</v>
      </c>
      <c r="L78" s="109">
        <f t="shared" si="20"/>
        <v>0</v>
      </c>
      <c r="M78" s="109">
        <f t="shared" si="20"/>
        <v>1000000</v>
      </c>
      <c r="N78" s="109">
        <f t="shared" si="20"/>
        <v>0</v>
      </c>
      <c r="O78" s="109">
        <f t="shared" si="2"/>
        <v>37832645</v>
      </c>
    </row>
    <row r="79" spans="1:15" s="36" customFormat="1" ht="16.5">
      <c r="A79" s="114"/>
      <c r="B79" s="61" t="s">
        <v>17</v>
      </c>
      <c r="C79" s="73" t="s">
        <v>2</v>
      </c>
      <c r="D79" s="105">
        <v>343141</v>
      </c>
      <c r="E79" s="105">
        <v>257600</v>
      </c>
      <c r="F79" s="105">
        <v>14116</v>
      </c>
      <c r="G79" s="105">
        <f>D79-F79-E79</f>
        <v>71425</v>
      </c>
      <c r="H79" s="105">
        <f>I79+L79</f>
        <v>0</v>
      </c>
      <c r="I79" s="109"/>
      <c r="J79" s="109"/>
      <c r="K79" s="109"/>
      <c r="L79" s="109"/>
      <c r="M79" s="109"/>
      <c r="N79" s="109"/>
      <c r="O79" s="105">
        <f t="shared" si="2"/>
        <v>343141</v>
      </c>
    </row>
    <row r="80" spans="1:15" s="22" customFormat="1" ht="16.5" hidden="1">
      <c r="A80" s="112"/>
      <c r="B80" s="69" t="s">
        <v>109</v>
      </c>
      <c r="C80" s="70" t="s">
        <v>78</v>
      </c>
      <c r="D80" s="105"/>
      <c r="E80" s="105"/>
      <c r="F80" s="105"/>
      <c r="G80" s="105"/>
      <c r="H80" s="105">
        <f>I80+L80</f>
        <v>0</v>
      </c>
      <c r="I80" s="105"/>
      <c r="J80" s="105"/>
      <c r="K80" s="105"/>
      <c r="L80" s="105"/>
      <c r="M80" s="105"/>
      <c r="N80" s="105"/>
      <c r="O80" s="105">
        <f aca="true" t="shared" si="21" ref="O80:O116">D80+H80</f>
        <v>0</v>
      </c>
    </row>
    <row r="81" spans="1:15" s="22" customFormat="1" ht="27.75" customHeight="1">
      <c r="A81" s="112"/>
      <c r="B81" s="61" t="s">
        <v>16</v>
      </c>
      <c r="C81" s="76" t="s">
        <v>110</v>
      </c>
      <c r="D81" s="106">
        <v>35972704</v>
      </c>
      <c r="E81" s="106">
        <v>21156200</v>
      </c>
      <c r="F81" s="105">
        <v>5420914</v>
      </c>
      <c r="G81" s="105">
        <f>D81-F81-E81</f>
        <v>9395590</v>
      </c>
      <c r="H81" s="105">
        <f>1000000+516800</f>
        <v>1516800</v>
      </c>
      <c r="I81" s="105"/>
      <c r="J81" s="105"/>
      <c r="K81" s="105"/>
      <c r="L81" s="105"/>
      <c r="M81" s="105">
        <v>1000000</v>
      </c>
      <c r="N81" s="105"/>
      <c r="O81" s="105">
        <f>D81+H81</f>
        <v>37489504</v>
      </c>
    </row>
    <row r="82" spans="1:15" s="22" customFormat="1" ht="36" customHeight="1" hidden="1">
      <c r="A82" s="112"/>
      <c r="B82" s="63">
        <v>250403</v>
      </c>
      <c r="C82" s="60" t="s">
        <v>117</v>
      </c>
      <c r="D82" s="106"/>
      <c r="E82" s="106"/>
      <c r="F82" s="105"/>
      <c r="G82" s="105">
        <f>D82-F82</f>
        <v>0</v>
      </c>
      <c r="H82" s="105"/>
      <c r="I82" s="105"/>
      <c r="J82" s="105"/>
      <c r="K82" s="105"/>
      <c r="L82" s="105"/>
      <c r="M82" s="105"/>
      <c r="N82" s="105"/>
      <c r="O82" s="105">
        <f t="shared" si="21"/>
        <v>0</v>
      </c>
    </row>
    <row r="83" spans="1:15" s="22" customFormat="1" ht="36.75" customHeight="1">
      <c r="A83" s="114" t="s">
        <v>148</v>
      </c>
      <c r="B83" s="71"/>
      <c r="C83" s="66" t="s">
        <v>111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</row>
    <row r="84" spans="1:15" s="35" customFormat="1" ht="21" customHeight="1" hidden="1">
      <c r="A84" s="115"/>
      <c r="B84" s="64">
        <v>110103</v>
      </c>
      <c r="C84" s="73" t="s">
        <v>56</v>
      </c>
      <c r="D84" s="106"/>
      <c r="E84" s="106"/>
      <c r="F84" s="106"/>
      <c r="G84" s="106"/>
      <c r="H84" s="105">
        <f>I84+L84</f>
        <v>0</v>
      </c>
      <c r="I84" s="106"/>
      <c r="J84" s="106"/>
      <c r="K84" s="106">
        <f>D84+I84</f>
        <v>0</v>
      </c>
      <c r="L84" s="106"/>
      <c r="M84" s="106"/>
      <c r="N84" s="106"/>
      <c r="O84" s="105">
        <f t="shared" si="21"/>
        <v>0</v>
      </c>
    </row>
    <row r="85" spans="1:15" s="22" customFormat="1" ht="21.75" customHeight="1">
      <c r="A85" s="116"/>
      <c r="B85" s="61" t="s">
        <v>19</v>
      </c>
      <c r="C85" s="73" t="s">
        <v>68</v>
      </c>
      <c r="D85" s="105">
        <v>16667</v>
      </c>
      <c r="E85" s="105"/>
      <c r="F85" s="105"/>
      <c r="G85" s="105">
        <f>D85-F85-E85</f>
        <v>16667</v>
      </c>
      <c r="H85" s="105">
        <f>I85+L85</f>
        <v>0</v>
      </c>
      <c r="I85" s="105"/>
      <c r="J85" s="105"/>
      <c r="K85" s="106">
        <f aca="true" t="shared" si="22" ref="K85:K99">D85+I85</f>
        <v>16667</v>
      </c>
      <c r="L85" s="105"/>
      <c r="M85" s="105"/>
      <c r="N85" s="105"/>
      <c r="O85" s="105">
        <f t="shared" si="21"/>
        <v>16667</v>
      </c>
    </row>
    <row r="86" spans="1:15" s="35" customFormat="1" ht="35.25" customHeight="1">
      <c r="A86" s="115"/>
      <c r="B86" s="64">
        <v>100102</v>
      </c>
      <c r="C86" s="73" t="s">
        <v>48</v>
      </c>
      <c r="D86" s="106"/>
      <c r="E86" s="106"/>
      <c r="F86" s="106"/>
      <c r="G86" s="105">
        <f aca="true" t="shared" si="23" ref="G86:G104">D86-F86-E86</f>
        <v>0</v>
      </c>
      <c r="H86" s="105">
        <v>1800000</v>
      </c>
      <c r="I86" s="106"/>
      <c r="J86" s="106"/>
      <c r="K86" s="106">
        <f t="shared" si="22"/>
        <v>0</v>
      </c>
      <c r="L86" s="106"/>
      <c r="M86" s="105">
        <v>1800000</v>
      </c>
      <c r="N86" s="105"/>
      <c r="O86" s="105">
        <f t="shared" si="21"/>
        <v>1800000</v>
      </c>
    </row>
    <row r="87" spans="1:15" s="35" customFormat="1" ht="49.5" hidden="1">
      <c r="A87" s="115"/>
      <c r="B87" s="64" t="s">
        <v>154</v>
      </c>
      <c r="C87" s="73" t="s">
        <v>163</v>
      </c>
      <c r="D87" s="106"/>
      <c r="E87" s="106"/>
      <c r="F87" s="106"/>
      <c r="G87" s="105">
        <f t="shared" si="23"/>
        <v>0</v>
      </c>
      <c r="H87" s="105"/>
      <c r="I87" s="106"/>
      <c r="J87" s="106"/>
      <c r="K87" s="106">
        <f t="shared" si="22"/>
        <v>0</v>
      </c>
      <c r="L87" s="106"/>
      <c r="M87" s="106"/>
      <c r="N87" s="106"/>
      <c r="O87" s="105">
        <f t="shared" si="21"/>
        <v>0</v>
      </c>
    </row>
    <row r="88" spans="1:15" s="35" customFormat="1" ht="16.5" hidden="1">
      <c r="A88" s="115"/>
      <c r="B88" s="64">
        <v>100201</v>
      </c>
      <c r="C88" s="73" t="s">
        <v>72</v>
      </c>
      <c r="D88" s="106"/>
      <c r="E88" s="106"/>
      <c r="F88" s="106"/>
      <c r="G88" s="105">
        <f t="shared" si="23"/>
        <v>0</v>
      </c>
      <c r="H88" s="105">
        <f>I88+L88</f>
        <v>0</v>
      </c>
      <c r="I88" s="106"/>
      <c r="J88" s="106"/>
      <c r="K88" s="106">
        <f t="shared" si="22"/>
        <v>0</v>
      </c>
      <c r="L88" s="106"/>
      <c r="M88" s="106"/>
      <c r="N88" s="106"/>
      <c r="O88" s="105">
        <f t="shared" si="21"/>
        <v>0</v>
      </c>
    </row>
    <row r="89" spans="1:15" s="22" customFormat="1" ht="21.75" customHeight="1">
      <c r="A89" s="116"/>
      <c r="B89" s="61">
        <v>100202</v>
      </c>
      <c r="C89" s="73" t="s">
        <v>52</v>
      </c>
      <c r="D89" s="105">
        <v>63000</v>
      </c>
      <c r="E89" s="105"/>
      <c r="F89" s="105"/>
      <c r="G89" s="105">
        <f t="shared" si="23"/>
        <v>63000</v>
      </c>
      <c r="H89" s="105"/>
      <c r="I89" s="105"/>
      <c r="J89" s="105"/>
      <c r="K89" s="106">
        <f t="shared" si="22"/>
        <v>63000</v>
      </c>
      <c r="L89" s="105"/>
      <c r="M89" s="105"/>
      <c r="N89" s="105">
        <f>292800-15000-100000-70000-92800-15000</f>
        <v>0</v>
      </c>
      <c r="O89" s="105">
        <f t="shared" si="21"/>
        <v>63000</v>
      </c>
    </row>
    <row r="90" spans="1:15" s="22" customFormat="1" ht="24" customHeight="1" hidden="1">
      <c r="A90" s="116"/>
      <c r="B90" s="61"/>
      <c r="C90" s="76" t="s">
        <v>76</v>
      </c>
      <c r="D90" s="105"/>
      <c r="E90" s="105"/>
      <c r="F90" s="105"/>
      <c r="G90" s="105">
        <f t="shared" si="23"/>
        <v>0</v>
      </c>
      <c r="H90" s="105">
        <f>I90+L90</f>
        <v>0</v>
      </c>
      <c r="I90" s="105"/>
      <c r="J90" s="105"/>
      <c r="K90" s="106">
        <f t="shared" si="22"/>
        <v>0</v>
      </c>
      <c r="L90" s="105"/>
      <c r="M90" s="105"/>
      <c r="N90" s="105"/>
      <c r="O90" s="105">
        <f t="shared" si="21"/>
        <v>0</v>
      </c>
    </row>
    <row r="91" spans="1:15" s="22" customFormat="1" ht="24" customHeight="1">
      <c r="A91" s="116"/>
      <c r="B91" s="61">
        <v>100203</v>
      </c>
      <c r="C91" s="73" t="s">
        <v>39</v>
      </c>
      <c r="D91" s="105">
        <v>5826269</v>
      </c>
      <c r="E91" s="105"/>
      <c r="F91" s="105"/>
      <c r="G91" s="105">
        <f t="shared" si="23"/>
        <v>5826269</v>
      </c>
      <c r="H91" s="105"/>
      <c r="I91" s="105"/>
      <c r="J91" s="105"/>
      <c r="K91" s="106">
        <f t="shared" si="22"/>
        <v>5826269</v>
      </c>
      <c r="L91" s="105"/>
      <c r="M91" s="105"/>
      <c r="N91" s="105"/>
      <c r="O91" s="105">
        <f t="shared" si="21"/>
        <v>5826269</v>
      </c>
    </row>
    <row r="92" spans="1:15" s="35" customFormat="1" ht="72.75" customHeight="1">
      <c r="A92" s="115"/>
      <c r="B92" s="64">
        <v>100302</v>
      </c>
      <c r="C92" s="76" t="s">
        <v>40</v>
      </c>
      <c r="D92" s="106">
        <v>33776</v>
      </c>
      <c r="E92" s="106"/>
      <c r="F92" s="106"/>
      <c r="G92" s="105">
        <f t="shared" si="23"/>
        <v>33776</v>
      </c>
      <c r="H92" s="105">
        <v>985000</v>
      </c>
      <c r="I92" s="106"/>
      <c r="J92" s="106"/>
      <c r="K92" s="106">
        <f t="shared" si="22"/>
        <v>33776</v>
      </c>
      <c r="L92" s="106"/>
      <c r="M92" s="106">
        <v>985000</v>
      </c>
      <c r="N92" s="106"/>
      <c r="O92" s="105">
        <f>D92+H92</f>
        <v>1018776</v>
      </c>
    </row>
    <row r="93" spans="1:15" s="35" customFormat="1" ht="117" customHeight="1" hidden="1">
      <c r="A93" s="115"/>
      <c r="B93" s="64">
        <v>100602</v>
      </c>
      <c r="C93" s="157" t="s">
        <v>161</v>
      </c>
      <c r="D93" s="106"/>
      <c r="E93" s="106"/>
      <c r="F93" s="106"/>
      <c r="G93" s="105">
        <f t="shared" si="23"/>
        <v>0</v>
      </c>
      <c r="H93" s="105"/>
      <c r="I93" s="106"/>
      <c r="J93" s="106"/>
      <c r="K93" s="106"/>
      <c r="L93" s="106"/>
      <c r="M93" s="106">
        <v>0</v>
      </c>
      <c r="N93" s="106"/>
      <c r="O93" s="105">
        <f>D93+H93</f>
        <v>0</v>
      </c>
    </row>
    <row r="94" spans="1:15" s="35" customFormat="1" ht="25.5" customHeight="1">
      <c r="A94" s="115"/>
      <c r="B94" s="64">
        <v>150101</v>
      </c>
      <c r="C94" s="76" t="s">
        <v>42</v>
      </c>
      <c r="D94" s="106"/>
      <c r="E94" s="106"/>
      <c r="F94" s="106"/>
      <c r="G94" s="105">
        <f t="shared" si="23"/>
        <v>0</v>
      </c>
      <c r="H94" s="105">
        <v>1500000</v>
      </c>
      <c r="I94" s="106"/>
      <c r="J94" s="106"/>
      <c r="K94" s="106">
        <f t="shared" si="22"/>
        <v>0</v>
      </c>
      <c r="L94" s="106"/>
      <c r="M94" s="106">
        <v>1500000</v>
      </c>
      <c r="N94" s="106"/>
      <c r="O94" s="105">
        <f t="shared" si="21"/>
        <v>1500000</v>
      </c>
    </row>
    <row r="95" spans="1:15" s="35" customFormat="1" ht="52.5" customHeight="1" hidden="1">
      <c r="A95" s="115"/>
      <c r="B95" s="64" t="s">
        <v>154</v>
      </c>
      <c r="C95" s="73" t="s">
        <v>163</v>
      </c>
      <c r="D95" s="106"/>
      <c r="E95" s="106"/>
      <c r="F95" s="106"/>
      <c r="G95" s="105">
        <f t="shared" si="23"/>
        <v>0</v>
      </c>
      <c r="H95" s="105"/>
      <c r="I95" s="106"/>
      <c r="J95" s="106"/>
      <c r="K95" s="106">
        <f t="shared" si="22"/>
        <v>0</v>
      </c>
      <c r="L95" s="106"/>
      <c r="M95" s="106"/>
      <c r="N95" s="106"/>
      <c r="O95" s="105">
        <f t="shared" si="21"/>
        <v>0</v>
      </c>
    </row>
    <row r="96" spans="1:15" s="35" customFormat="1" ht="21" customHeight="1" hidden="1">
      <c r="A96" s="115"/>
      <c r="B96" s="64">
        <v>160101</v>
      </c>
      <c r="C96" s="76" t="s">
        <v>59</v>
      </c>
      <c r="D96" s="106"/>
      <c r="E96" s="106"/>
      <c r="F96" s="106"/>
      <c r="G96" s="105">
        <f t="shared" si="23"/>
        <v>0</v>
      </c>
      <c r="H96" s="105">
        <f>I96+L96</f>
        <v>0</v>
      </c>
      <c r="I96" s="106"/>
      <c r="J96" s="106"/>
      <c r="K96" s="106">
        <f t="shared" si="22"/>
        <v>0</v>
      </c>
      <c r="L96" s="106"/>
      <c r="M96" s="106"/>
      <c r="N96" s="106"/>
      <c r="O96" s="105">
        <f t="shared" si="21"/>
        <v>0</v>
      </c>
    </row>
    <row r="97" spans="1:15" s="37" customFormat="1" ht="54.75" customHeight="1">
      <c r="A97" s="117"/>
      <c r="B97" s="61">
        <v>170703</v>
      </c>
      <c r="C97" s="76" t="s">
        <v>58</v>
      </c>
      <c r="D97" s="105"/>
      <c r="E97" s="105"/>
      <c r="F97" s="105"/>
      <c r="G97" s="105">
        <f t="shared" si="23"/>
        <v>0</v>
      </c>
      <c r="H97" s="105">
        <f>1339160+105100+932200</f>
        <v>2376460</v>
      </c>
      <c r="I97" s="105"/>
      <c r="J97" s="105"/>
      <c r="K97" s="106">
        <f t="shared" si="22"/>
        <v>0</v>
      </c>
      <c r="L97" s="105"/>
      <c r="M97" s="105">
        <v>932200</v>
      </c>
      <c r="N97" s="105"/>
      <c r="O97" s="105">
        <f t="shared" si="21"/>
        <v>2376460</v>
      </c>
    </row>
    <row r="98" spans="1:15" s="37" customFormat="1" ht="51.75" customHeight="1">
      <c r="A98" s="117"/>
      <c r="B98" s="61" t="s">
        <v>154</v>
      </c>
      <c r="C98" s="79" t="s">
        <v>155</v>
      </c>
      <c r="D98" s="105"/>
      <c r="E98" s="105"/>
      <c r="F98" s="105"/>
      <c r="G98" s="105">
        <f t="shared" si="23"/>
        <v>0</v>
      </c>
      <c r="H98" s="105">
        <v>1339160</v>
      </c>
      <c r="I98" s="105"/>
      <c r="J98" s="105"/>
      <c r="K98" s="106"/>
      <c r="L98" s="105"/>
      <c r="M98" s="105"/>
      <c r="N98" s="105"/>
      <c r="O98" s="105">
        <f>D98+H98</f>
        <v>1339160</v>
      </c>
    </row>
    <row r="99" spans="1:15" s="37" customFormat="1" ht="49.5" customHeight="1" hidden="1">
      <c r="A99" s="117"/>
      <c r="B99" s="61"/>
      <c r="C99" s="79" t="s">
        <v>163</v>
      </c>
      <c r="D99" s="105"/>
      <c r="E99" s="105"/>
      <c r="F99" s="105"/>
      <c r="G99" s="105">
        <f t="shared" si="23"/>
        <v>0</v>
      </c>
      <c r="H99" s="105"/>
      <c r="I99" s="105"/>
      <c r="J99" s="105"/>
      <c r="K99" s="106">
        <f t="shared" si="22"/>
        <v>0</v>
      </c>
      <c r="L99" s="105"/>
      <c r="M99" s="105"/>
      <c r="N99" s="105"/>
      <c r="O99" s="105">
        <f t="shared" si="21"/>
        <v>0</v>
      </c>
    </row>
    <row r="100" spans="1:15" s="37" customFormat="1" ht="39.75" customHeight="1" hidden="1">
      <c r="A100" s="117"/>
      <c r="B100" s="61">
        <v>180109</v>
      </c>
      <c r="C100" s="79" t="s">
        <v>49</v>
      </c>
      <c r="D100" s="105"/>
      <c r="E100" s="105"/>
      <c r="F100" s="105"/>
      <c r="G100" s="105">
        <f t="shared" si="23"/>
        <v>0</v>
      </c>
      <c r="H100" s="105"/>
      <c r="I100" s="105"/>
      <c r="J100" s="105"/>
      <c r="K100" s="106"/>
      <c r="L100" s="105"/>
      <c r="M100" s="105"/>
      <c r="N100" s="105"/>
      <c r="O100" s="105">
        <f t="shared" si="21"/>
        <v>0</v>
      </c>
    </row>
    <row r="101" spans="1:15" s="22" customFormat="1" ht="54" customHeight="1">
      <c r="A101" s="116"/>
      <c r="B101" s="64">
        <v>180409</v>
      </c>
      <c r="C101" s="76" t="s">
        <v>162</v>
      </c>
      <c r="D101" s="106"/>
      <c r="E101" s="106"/>
      <c r="F101" s="106"/>
      <c r="G101" s="105">
        <f t="shared" si="23"/>
        <v>0</v>
      </c>
      <c r="H101" s="105">
        <v>900000</v>
      </c>
      <c r="I101" s="106"/>
      <c r="J101" s="106"/>
      <c r="K101" s="106">
        <f>D101+I101</f>
        <v>0</v>
      </c>
      <c r="L101" s="105"/>
      <c r="M101" s="105">
        <v>900000</v>
      </c>
      <c r="N101" s="105"/>
      <c r="O101" s="105">
        <f t="shared" si="21"/>
        <v>900000</v>
      </c>
    </row>
    <row r="102" spans="1:15" s="22" customFormat="1" ht="24" customHeight="1">
      <c r="A102" s="116"/>
      <c r="B102" s="61">
        <v>240601</v>
      </c>
      <c r="C102" s="73" t="s">
        <v>6</v>
      </c>
      <c r="D102" s="105"/>
      <c r="E102" s="109"/>
      <c r="F102" s="109"/>
      <c r="G102" s="105">
        <f t="shared" si="23"/>
        <v>0</v>
      </c>
      <c r="H102" s="105">
        <v>83700</v>
      </c>
      <c r="I102" s="105"/>
      <c r="J102" s="105"/>
      <c r="K102" s="105"/>
      <c r="L102" s="105"/>
      <c r="M102" s="105"/>
      <c r="N102" s="105"/>
      <c r="O102" s="105">
        <f t="shared" si="21"/>
        <v>83700</v>
      </c>
    </row>
    <row r="103" spans="1:15" s="22" customFormat="1" ht="52.5" customHeight="1">
      <c r="A103" s="116"/>
      <c r="B103" s="61">
        <v>240900</v>
      </c>
      <c r="C103" s="74" t="s">
        <v>69</v>
      </c>
      <c r="D103" s="105"/>
      <c r="E103" s="109"/>
      <c r="F103" s="109"/>
      <c r="G103" s="105">
        <f t="shared" si="23"/>
        <v>0</v>
      </c>
      <c r="H103" s="105">
        <v>200000</v>
      </c>
      <c r="I103" s="105"/>
      <c r="J103" s="105"/>
      <c r="K103" s="105">
        <f>D103+I103</f>
        <v>0</v>
      </c>
      <c r="L103" s="105"/>
      <c r="M103" s="105"/>
      <c r="N103" s="105"/>
      <c r="O103" s="105">
        <f t="shared" si="21"/>
        <v>200000</v>
      </c>
    </row>
    <row r="104" spans="1:15" s="22" customFormat="1" ht="34.5" customHeight="1">
      <c r="A104" s="116"/>
      <c r="B104" s="63">
        <v>250403</v>
      </c>
      <c r="C104" s="60" t="s">
        <v>117</v>
      </c>
      <c r="D104" s="105"/>
      <c r="E104" s="109"/>
      <c r="F104" s="105"/>
      <c r="G104" s="105">
        <f t="shared" si="23"/>
        <v>0</v>
      </c>
      <c r="H104" s="105">
        <v>72736</v>
      </c>
      <c r="I104" s="105"/>
      <c r="J104" s="105"/>
      <c r="K104" s="105"/>
      <c r="L104" s="105"/>
      <c r="M104" s="105">
        <v>72736</v>
      </c>
      <c r="N104" s="105">
        <f>98000-17369-77820-2811</f>
        <v>0</v>
      </c>
      <c r="O104" s="105">
        <f t="shared" si="21"/>
        <v>72736</v>
      </c>
    </row>
    <row r="105" spans="1:15" s="22" customFormat="1" ht="38.25" customHeight="1">
      <c r="A105" s="116"/>
      <c r="B105" s="61"/>
      <c r="C105" s="80" t="s">
        <v>112</v>
      </c>
      <c r="D105" s="109">
        <f aca="true" t="shared" si="24" ref="D105:O105">D84+D85+D86+D88+D89+D91+D92+D94+D96+D97+D102+D103+D104+D100+D101+D93</f>
        <v>5939712</v>
      </c>
      <c r="E105" s="109">
        <f t="shared" si="24"/>
        <v>0</v>
      </c>
      <c r="F105" s="109">
        <f t="shared" si="24"/>
        <v>0</v>
      </c>
      <c r="G105" s="109">
        <f t="shared" si="24"/>
        <v>5939712</v>
      </c>
      <c r="H105" s="109">
        <f t="shared" si="24"/>
        <v>7917896</v>
      </c>
      <c r="I105" s="109">
        <f t="shared" si="24"/>
        <v>0</v>
      </c>
      <c r="J105" s="109">
        <f t="shared" si="24"/>
        <v>0</v>
      </c>
      <c r="K105" s="109">
        <f t="shared" si="24"/>
        <v>5939712</v>
      </c>
      <c r="L105" s="109">
        <f t="shared" si="24"/>
        <v>0</v>
      </c>
      <c r="M105" s="109">
        <f t="shared" si="24"/>
        <v>6189936</v>
      </c>
      <c r="N105" s="109">
        <f t="shared" si="24"/>
        <v>0</v>
      </c>
      <c r="O105" s="109">
        <f t="shared" si="24"/>
        <v>13857608</v>
      </c>
    </row>
    <row r="106" spans="1:15" s="22" customFormat="1" ht="31.5" customHeight="1">
      <c r="A106" s="118" t="s">
        <v>149</v>
      </c>
      <c r="B106" s="71"/>
      <c r="C106" s="66" t="s">
        <v>113</v>
      </c>
      <c r="D106" s="109"/>
      <c r="E106" s="109"/>
      <c r="F106" s="109"/>
      <c r="G106" s="109"/>
      <c r="H106" s="109"/>
      <c r="I106" s="109"/>
      <c r="J106" s="109"/>
      <c r="K106" s="109"/>
      <c r="L106" s="105"/>
      <c r="M106" s="105"/>
      <c r="N106" s="105"/>
      <c r="O106" s="105"/>
    </row>
    <row r="107" spans="1:15" s="22" customFormat="1" ht="16.5" customHeight="1">
      <c r="A107" s="116"/>
      <c r="B107" s="61" t="s">
        <v>17</v>
      </c>
      <c r="C107" s="73" t="s">
        <v>2</v>
      </c>
      <c r="D107" s="105">
        <v>154101</v>
      </c>
      <c r="E107" s="105">
        <v>100813</v>
      </c>
      <c r="F107" s="105">
        <v>6288</v>
      </c>
      <c r="G107" s="105">
        <f>D107-F107-E107</f>
        <v>47000</v>
      </c>
      <c r="H107" s="105">
        <v>8500</v>
      </c>
      <c r="I107" s="109"/>
      <c r="J107" s="109"/>
      <c r="K107" s="109"/>
      <c r="L107" s="105"/>
      <c r="M107" s="105">
        <v>8500</v>
      </c>
      <c r="N107" s="105"/>
      <c r="O107" s="105">
        <f t="shared" si="21"/>
        <v>162601</v>
      </c>
    </row>
    <row r="108" spans="1:15" s="22" customFormat="1" ht="18.75" customHeight="1">
      <c r="A108" s="112"/>
      <c r="B108" s="61">
        <v>110000</v>
      </c>
      <c r="C108" s="73" t="s">
        <v>25</v>
      </c>
      <c r="D108" s="105">
        <v>3397600</v>
      </c>
      <c r="E108" s="105">
        <v>2178260</v>
      </c>
      <c r="F108" s="105">
        <v>143182</v>
      </c>
      <c r="G108" s="105">
        <f>D108-F108-E108</f>
        <v>1076158</v>
      </c>
      <c r="H108" s="105">
        <v>173400</v>
      </c>
      <c r="I108" s="105"/>
      <c r="J108" s="105"/>
      <c r="K108" s="105">
        <f>D108+I108</f>
        <v>3397600</v>
      </c>
      <c r="L108" s="105"/>
      <c r="M108" s="105">
        <v>42000</v>
      </c>
      <c r="N108" s="105">
        <f>32500-23885-8615</f>
        <v>0</v>
      </c>
      <c r="O108" s="105">
        <f t="shared" si="21"/>
        <v>3571000</v>
      </c>
    </row>
    <row r="109" spans="1:15" s="22" customFormat="1" ht="38.25" customHeight="1" hidden="1">
      <c r="A109" s="112"/>
      <c r="B109" s="63">
        <v>180109</v>
      </c>
      <c r="C109" s="76" t="s">
        <v>49</v>
      </c>
      <c r="D109" s="105"/>
      <c r="E109" s="105"/>
      <c r="F109" s="105"/>
      <c r="G109" s="105">
        <f>D109-F109-E109</f>
        <v>0</v>
      </c>
      <c r="H109" s="105"/>
      <c r="I109" s="105"/>
      <c r="J109" s="105"/>
      <c r="K109" s="105"/>
      <c r="L109" s="105"/>
      <c r="M109" s="105"/>
      <c r="N109" s="105"/>
      <c r="O109" s="105">
        <f t="shared" si="21"/>
        <v>0</v>
      </c>
    </row>
    <row r="110" spans="1:15" s="22" customFormat="1" ht="28.5" customHeight="1">
      <c r="A110" s="112"/>
      <c r="B110" s="61"/>
      <c r="C110" s="80" t="s">
        <v>114</v>
      </c>
      <c r="D110" s="110">
        <f>D107+D108+D109</f>
        <v>3551701</v>
      </c>
      <c r="E110" s="110">
        <f>E107+E108+E109</f>
        <v>2279073</v>
      </c>
      <c r="F110" s="110">
        <f aca="true" t="shared" si="25" ref="F110:O110">F107+F108+F109</f>
        <v>149470</v>
      </c>
      <c r="G110" s="110">
        <f t="shared" si="25"/>
        <v>1123158</v>
      </c>
      <c r="H110" s="110">
        <f t="shared" si="25"/>
        <v>181900</v>
      </c>
      <c r="I110" s="110">
        <f t="shared" si="25"/>
        <v>0</v>
      </c>
      <c r="J110" s="110">
        <f t="shared" si="25"/>
        <v>0</v>
      </c>
      <c r="K110" s="110">
        <f t="shared" si="25"/>
        <v>3397600</v>
      </c>
      <c r="L110" s="110">
        <f t="shared" si="25"/>
        <v>0</v>
      </c>
      <c r="M110" s="110">
        <f t="shared" si="25"/>
        <v>50500</v>
      </c>
      <c r="N110" s="110">
        <f t="shared" si="25"/>
        <v>0</v>
      </c>
      <c r="O110" s="110">
        <f t="shared" si="25"/>
        <v>3733601</v>
      </c>
    </row>
    <row r="111" spans="1:15" s="22" customFormat="1" ht="49.5" hidden="1">
      <c r="A111" s="112"/>
      <c r="B111" s="64">
        <v>240900</v>
      </c>
      <c r="C111" s="73" t="s">
        <v>69</v>
      </c>
      <c r="D111" s="105"/>
      <c r="E111" s="105"/>
      <c r="F111" s="105"/>
      <c r="G111" s="105"/>
      <c r="H111" s="105"/>
      <c r="I111" s="105"/>
      <c r="J111" s="105"/>
      <c r="K111" s="105">
        <f>D111+I111</f>
        <v>0</v>
      </c>
      <c r="L111" s="105"/>
      <c r="M111" s="105"/>
      <c r="N111" s="105"/>
      <c r="O111" s="105">
        <f t="shared" si="21"/>
        <v>0</v>
      </c>
    </row>
    <row r="112" spans="1:15" s="22" customFormat="1" ht="35.25" customHeight="1">
      <c r="A112" s="114" t="s">
        <v>150</v>
      </c>
      <c r="B112" s="71"/>
      <c r="C112" s="66" t="s">
        <v>116</v>
      </c>
      <c r="D112" s="109"/>
      <c r="E112" s="109"/>
      <c r="F112" s="109"/>
      <c r="G112" s="109"/>
      <c r="H112" s="109"/>
      <c r="I112" s="109"/>
      <c r="J112" s="109"/>
      <c r="K112" s="109"/>
      <c r="L112" s="105"/>
      <c r="M112" s="105"/>
      <c r="N112" s="105"/>
      <c r="O112" s="105"/>
    </row>
    <row r="113" spans="1:15" s="22" customFormat="1" ht="18" customHeight="1">
      <c r="A113" s="112"/>
      <c r="B113" s="61" t="s">
        <v>17</v>
      </c>
      <c r="C113" s="73" t="s">
        <v>2</v>
      </c>
      <c r="D113" s="105">
        <v>89805</v>
      </c>
      <c r="E113" s="105">
        <v>62048</v>
      </c>
      <c r="F113" s="105">
        <v>2990</v>
      </c>
      <c r="G113" s="105">
        <f>D113-F113-E113</f>
        <v>24767</v>
      </c>
      <c r="H113" s="105">
        <f>I113+L113</f>
        <v>0</v>
      </c>
      <c r="I113" s="109"/>
      <c r="J113" s="109"/>
      <c r="K113" s="109"/>
      <c r="L113" s="105"/>
      <c r="M113" s="105"/>
      <c r="N113" s="105"/>
      <c r="O113" s="105">
        <f t="shared" si="21"/>
        <v>89805</v>
      </c>
    </row>
    <row r="114" spans="1:15" s="22" customFormat="1" ht="16.5">
      <c r="A114" s="112"/>
      <c r="B114" s="61">
        <v>130000</v>
      </c>
      <c r="C114" s="62" t="s">
        <v>26</v>
      </c>
      <c r="D114" s="105">
        <v>860635</v>
      </c>
      <c r="E114" s="105">
        <v>500749</v>
      </c>
      <c r="F114" s="105">
        <v>10820</v>
      </c>
      <c r="G114" s="105">
        <f>D114-F114-E114</f>
        <v>349066</v>
      </c>
      <c r="H114" s="105">
        <v>11500</v>
      </c>
      <c r="I114" s="109"/>
      <c r="J114" s="109"/>
      <c r="K114" s="109"/>
      <c r="L114" s="105"/>
      <c r="M114" s="105">
        <v>11500</v>
      </c>
      <c r="N114" s="105"/>
      <c r="O114" s="105">
        <f t="shared" si="21"/>
        <v>872135</v>
      </c>
    </row>
    <row r="115" spans="1:15" s="22" customFormat="1" ht="18" customHeight="1" hidden="1">
      <c r="A115" s="112"/>
      <c r="B115" s="64">
        <v>150101</v>
      </c>
      <c r="C115" s="76" t="s">
        <v>42</v>
      </c>
      <c r="D115" s="105"/>
      <c r="E115" s="105"/>
      <c r="F115" s="105"/>
      <c r="G115" s="105">
        <f>D115-F115-E115</f>
        <v>0</v>
      </c>
      <c r="H115" s="105">
        <f>I115+L115</f>
        <v>0</v>
      </c>
      <c r="I115" s="109"/>
      <c r="J115" s="109"/>
      <c r="K115" s="109">
        <f>D115+I115</f>
        <v>0</v>
      </c>
      <c r="L115" s="105"/>
      <c r="M115" s="105"/>
      <c r="N115" s="105"/>
      <c r="O115" s="105">
        <f t="shared" si="21"/>
        <v>0</v>
      </c>
    </row>
    <row r="116" spans="1:15" s="22" customFormat="1" ht="34.5" customHeight="1" hidden="1">
      <c r="A116" s="112"/>
      <c r="B116" s="63">
        <v>250403</v>
      </c>
      <c r="C116" s="60" t="s">
        <v>117</v>
      </c>
      <c r="D116" s="105"/>
      <c r="E116" s="105"/>
      <c r="F116" s="105"/>
      <c r="G116" s="105">
        <f>D116-F116-E116</f>
        <v>0</v>
      </c>
      <c r="H116" s="105">
        <f>I116+L116</f>
        <v>0</v>
      </c>
      <c r="I116" s="109"/>
      <c r="J116" s="109"/>
      <c r="K116" s="109"/>
      <c r="L116" s="105"/>
      <c r="M116" s="105"/>
      <c r="N116" s="105"/>
      <c r="O116" s="105">
        <f t="shared" si="21"/>
        <v>0</v>
      </c>
    </row>
    <row r="117" spans="1:15" s="22" customFormat="1" ht="39" customHeight="1">
      <c r="A117" s="112"/>
      <c r="B117" s="64"/>
      <c r="C117" s="78" t="s">
        <v>115</v>
      </c>
      <c r="D117" s="110">
        <f>D113+D114+D116</f>
        <v>950440</v>
      </c>
      <c r="E117" s="110">
        <f aca="true" t="shared" si="26" ref="E117:O117">E113+E114+E116</f>
        <v>562797</v>
      </c>
      <c r="F117" s="110">
        <f t="shared" si="26"/>
        <v>13810</v>
      </c>
      <c r="G117" s="110">
        <f t="shared" si="26"/>
        <v>373833</v>
      </c>
      <c r="H117" s="110">
        <f t="shared" si="26"/>
        <v>11500</v>
      </c>
      <c r="I117" s="110">
        <f t="shared" si="26"/>
        <v>0</v>
      </c>
      <c r="J117" s="110">
        <f t="shared" si="26"/>
        <v>0</v>
      </c>
      <c r="K117" s="110">
        <f t="shared" si="26"/>
        <v>0</v>
      </c>
      <c r="L117" s="110">
        <f t="shared" si="26"/>
        <v>0</v>
      </c>
      <c r="M117" s="110">
        <f t="shared" si="26"/>
        <v>11500</v>
      </c>
      <c r="N117" s="110">
        <f t="shared" si="26"/>
        <v>0</v>
      </c>
      <c r="O117" s="110">
        <f t="shared" si="26"/>
        <v>961940</v>
      </c>
    </row>
    <row r="118" spans="1:15" s="5" customFormat="1" ht="24" customHeight="1">
      <c r="A118" s="112"/>
      <c r="B118" s="109"/>
      <c r="C118" s="160" t="s">
        <v>11</v>
      </c>
      <c r="D118" s="109">
        <f>D44+D62+D76+D78+D105+D110+D117</f>
        <v>131478920</v>
      </c>
      <c r="E118" s="109">
        <f aca="true" t="shared" si="27" ref="E118:O118">E44+E62+E76+E78+E105+E110+E117</f>
        <v>42469198</v>
      </c>
      <c r="F118" s="109">
        <f t="shared" si="27"/>
        <v>7344151</v>
      </c>
      <c r="G118" s="109">
        <f t="shared" si="27"/>
        <v>81665571</v>
      </c>
      <c r="H118" s="109">
        <f t="shared" si="27"/>
        <v>11337726</v>
      </c>
      <c r="I118" s="109">
        <f t="shared" si="27"/>
        <v>0</v>
      </c>
      <c r="J118" s="109">
        <f t="shared" si="27"/>
        <v>0</v>
      </c>
      <c r="K118" s="109">
        <f t="shared" si="27"/>
        <v>16692756</v>
      </c>
      <c r="L118" s="109">
        <f t="shared" si="27"/>
        <v>0</v>
      </c>
      <c r="M118" s="109">
        <f t="shared" si="27"/>
        <v>8139136</v>
      </c>
      <c r="N118" s="109">
        <f t="shared" si="27"/>
        <v>155600</v>
      </c>
      <c r="O118" s="109">
        <f t="shared" si="27"/>
        <v>142816646</v>
      </c>
    </row>
    <row r="119" s="22" customFormat="1" ht="27.75" customHeight="1"/>
    <row r="120" spans="2:14" s="147" customFormat="1" ht="36" customHeight="1">
      <c r="B120" s="147" t="s">
        <v>123</v>
      </c>
      <c r="N120" s="147" t="s">
        <v>124</v>
      </c>
    </row>
    <row r="121" spans="2:11" s="22" customFormat="1" ht="21" customHeight="1">
      <c r="B121" s="21"/>
      <c r="C121" s="40"/>
      <c r="D121" s="39"/>
      <c r="I121" s="39"/>
      <c r="J121" s="39"/>
      <c r="K121" s="39"/>
    </row>
    <row r="122" s="22" customFormat="1" ht="21" customHeight="1"/>
    <row r="123" s="22" customFormat="1" ht="36" customHeight="1"/>
    <row r="124" s="22" customFormat="1" ht="23.25" customHeight="1"/>
    <row r="125" s="22" customFormat="1" ht="22.5" customHeight="1"/>
    <row r="126" s="22" customFormat="1" ht="19.5" customHeight="1"/>
    <row r="127" s="22" customFormat="1" ht="17.25" customHeight="1"/>
    <row r="128" s="22" customFormat="1" ht="18.75" customHeight="1"/>
    <row r="129" spans="12:22" s="22" customFormat="1" ht="16.5"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</row>
    <row r="130" spans="12:22" s="22" customFormat="1" ht="16.5"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</row>
    <row r="131" s="22" customFormat="1" ht="16.5"/>
    <row r="132" s="22" customFormat="1" ht="16.5"/>
    <row r="133" s="22" customFormat="1" ht="16.5"/>
    <row r="134" s="22" customFormat="1" ht="16.5"/>
    <row r="135" s="22" customFormat="1" ht="16.5"/>
    <row r="136" s="22" customFormat="1" ht="16.5"/>
    <row r="137" s="22" customFormat="1" ht="16.5"/>
    <row r="138" s="22" customFormat="1" ht="16.5"/>
    <row r="139" s="22" customFormat="1" ht="16.5"/>
    <row r="140" s="22" customFormat="1" ht="16.5"/>
    <row r="141" s="22" customFormat="1" ht="16.5"/>
    <row r="142" s="22" customFormat="1" ht="16.5"/>
    <row r="143" s="22" customFormat="1" ht="16.5"/>
    <row r="144" s="22" customFormat="1" ht="16.5"/>
    <row r="145" s="22" customFormat="1" ht="16.5"/>
    <row r="146" s="22" customFormat="1" ht="16.5"/>
    <row r="147" s="22" customFormat="1" ht="16.5"/>
    <row r="148" s="22" customFormat="1" ht="16.5"/>
    <row r="149" s="22" customFormat="1" ht="16.5"/>
    <row r="150" s="22" customFormat="1" ht="16.5"/>
    <row r="151" s="22" customFormat="1" ht="16.5"/>
    <row r="152" s="22" customFormat="1" ht="16.5"/>
    <row r="153" s="22" customFormat="1" ht="16.5"/>
    <row r="154" s="22" customFormat="1" ht="16.5"/>
    <row r="155" s="22" customFormat="1" ht="16.5"/>
    <row r="156" s="22" customFormat="1" ht="16.5"/>
    <row r="157" s="22" customFormat="1" ht="16.5"/>
    <row r="158" s="22" customFormat="1" ht="16.5"/>
    <row r="159" s="22" customFormat="1" ht="16.5"/>
    <row r="160" s="22" customFormat="1" ht="16.5"/>
    <row r="161" s="22" customFormat="1" ht="16.5"/>
    <row r="162" s="22" customFormat="1" ht="16.5"/>
    <row r="163" s="22" customFormat="1" ht="16.5"/>
    <row r="164" s="22" customFormat="1" ht="16.5"/>
    <row r="165" s="22" customFormat="1" ht="16.5"/>
    <row r="166" s="22" customFormat="1" ht="16.5"/>
    <row r="167" s="22" customFormat="1" ht="16.5"/>
    <row r="168" s="22" customFormat="1" ht="16.5"/>
    <row r="169" s="22" customFormat="1" ht="16.5"/>
    <row r="170" s="22" customFormat="1" ht="16.5"/>
    <row r="171" s="22" customFormat="1" ht="16.5"/>
    <row r="172" s="22" customFormat="1" ht="16.5"/>
    <row r="173" s="22" customFormat="1" ht="16.5"/>
    <row r="174" s="22" customFormat="1" ht="16.5"/>
    <row r="175" s="22" customFormat="1" ht="16.5"/>
    <row r="176" s="22" customFormat="1" ht="16.5"/>
    <row r="177" s="22" customFormat="1" ht="16.5"/>
    <row r="178" s="22" customFormat="1" ht="16.5"/>
    <row r="179" s="22" customFormat="1" ht="16.5"/>
    <row r="180" s="22" customFormat="1" ht="16.5"/>
    <row r="181" s="22" customFormat="1" ht="16.5"/>
    <row r="182" s="22" customFormat="1" ht="16.5"/>
    <row r="183" s="22" customFormat="1" ht="16.5"/>
    <row r="184" s="22" customFormat="1" ht="16.5"/>
    <row r="185" s="22" customFormat="1" ht="16.5"/>
    <row r="186" s="22" customFormat="1" ht="16.5"/>
    <row r="187" s="22" customFormat="1" ht="16.5"/>
    <row r="188" s="22" customFormat="1" ht="16.5"/>
    <row r="189" s="22" customFormat="1" ht="16.5"/>
    <row r="190" s="22" customFormat="1" ht="16.5"/>
    <row r="191" s="22" customFormat="1" ht="16.5"/>
    <row r="192" s="22" customFormat="1" ht="16.5"/>
    <row r="193" s="22" customFormat="1" ht="16.5"/>
    <row r="194" s="22" customFormat="1" ht="16.5"/>
    <row r="195" s="22" customFormat="1" ht="16.5"/>
    <row r="196" s="22" customFormat="1" ht="16.5"/>
    <row r="197" s="22" customFormat="1" ht="16.5"/>
    <row r="198" s="22" customFormat="1" ht="16.5"/>
    <row r="199" s="22" customFormat="1" ht="16.5"/>
    <row r="200" s="22" customFormat="1" ht="16.5"/>
    <row r="201" s="22" customFormat="1" ht="16.5"/>
    <row r="202" s="22" customFormat="1" ht="16.5"/>
    <row r="203" s="22" customFormat="1" ht="16.5"/>
    <row r="204" s="22" customFormat="1" ht="16.5"/>
    <row r="205" s="22" customFormat="1" ht="16.5"/>
    <row r="206" s="22" customFormat="1" ht="16.5"/>
    <row r="207" s="22" customFormat="1" ht="16.5"/>
    <row r="208" s="22" customFormat="1" ht="16.5"/>
    <row r="209" s="22" customFormat="1" ht="16.5"/>
    <row r="210" s="22" customFormat="1" ht="16.5"/>
    <row r="211" s="22" customFormat="1" ht="16.5"/>
    <row r="212" s="22" customFormat="1" ht="16.5"/>
    <row r="213" s="22" customFormat="1" ht="16.5"/>
    <row r="214" s="22" customFormat="1" ht="16.5"/>
    <row r="215" s="22" customFormat="1" ht="16.5"/>
    <row r="216" s="22" customFormat="1" ht="16.5"/>
    <row r="217" s="22" customFormat="1" ht="16.5"/>
    <row r="218" s="22" customFormat="1" ht="16.5"/>
    <row r="219" s="22" customFormat="1" ht="16.5"/>
    <row r="220" s="22" customFormat="1" ht="16.5"/>
    <row r="221" s="22" customFormat="1" ht="16.5"/>
    <row r="222" s="22" customFormat="1" ht="16.5"/>
    <row r="223" s="22" customFormat="1" ht="16.5"/>
    <row r="224" s="22" customFormat="1" ht="16.5"/>
    <row r="225" s="22" customFormat="1" ht="16.5"/>
    <row r="226" s="22" customFormat="1" ht="16.5"/>
    <row r="227" s="22" customFormat="1" ht="16.5"/>
    <row r="228" s="22" customFormat="1" ht="16.5"/>
    <row r="229" s="22" customFormat="1" ht="16.5"/>
    <row r="230" s="22" customFormat="1" ht="16.5"/>
    <row r="231" s="22" customFormat="1" ht="16.5"/>
    <row r="232" s="22" customFormat="1" ht="16.5"/>
    <row r="233" s="22" customFormat="1" ht="16.5"/>
    <row r="234" s="22" customFormat="1" ht="16.5"/>
    <row r="235" s="22" customFormat="1" ht="16.5"/>
    <row r="236" s="22" customFormat="1" ht="16.5"/>
    <row r="237" s="22" customFormat="1" ht="16.5"/>
    <row r="238" s="22" customFormat="1" ht="16.5"/>
    <row r="239" s="22" customFormat="1" ht="16.5"/>
    <row r="240" s="22" customFormat="1" ht="16.5"/>
    <row r="241" s="22" customFormat="1" ht="16.5"/>
    <row r="242" s="22" customFormat="1" ht="16.5"/>
    <row r="243" s="22" customFormat="1" ht="16.5"/>
    <row r="244" s="22" customFormat="1" ht="16.5"/>
    <row r="245" s="22" customFormat="1" ht="16.5"/>
    <row r="246" s="22" customFormat="1" ht="16.5"/>
    <row r="247" s="22" customFormat="1" ht="16.5"/>
    <row r="248" s="22" customFormat="1" ht="16.5"/>
    <row r="249" s="22" customFormat="1" ht="16.5"/>
    <row r="250" s="22" customFormat="1" ht="16.5"/>
    <row r="251" s="22" customFormat="1" ht="16.5"/>
    <row r="252" s="22" customFormat="1" ht="16.5"/>
    <row r="253" s="22" customFormat="1" ht="16.5"/>
    <row r="254" s="22" customFormat="1" ht="16.5"/>
    <row r="255" s="22" customFormat="1" ht="16.5"/>
    <row r="256" s="22" customFormat="1" ht="16.5"/>
    <row r="257" s="22" customFormat="1" ht="16.5"/>
    <row r="258" s="22" customFormat="1" ht="16.5"/>
    <row r="259" s="22" customFormat="1" ht="16.5"/>
    <row r="260" s="22" customFormat="1" ht="16.5"/>
    <row r="261" spans="4:11" ht="18">
      <c r="D261" s="30"/>
      <c r="E261" s="30"/>
      <c r="F261" s="30"/>
      <c r="G261" s="30"/>
      <c r="H261" s="30"/>
      <c r="I261" s="30"/>
      <c r="J261" s="30"/>
      <c r="K261" s="30"/>
    </row>
    <row r="262" spans="4:11" ht="18">
      <c r="D262" s="30"/>
      <c r="E262" s="30"/>
      <c r="F262" s="30"/>
      <c r="G262" s="30"/>
      <c r="H262" s="30"/>
      <c r="I262" s="30"/>
      <c r="J262" s="30"/>
      <c r="K262" s="30"/>
    </row>
    <row r="263" spans="4:11" ht="18">
      <c r="D263" s="30"/>
      <c r="E263" s="30"/>
      <c r="F263" s="30"/>
      <c r="G263" s="30"/>
      <c r="H263" s="30"/>
      <c r="I263" s="30"/>
      <c r="J263" s="30"/>
      <c r="K263" s="30"/>
    </row>
    <row r="264" spans="4:11" ht="18">
      <c r="D264" s="30"/>
      <c r="E264" s="30"/>
      <c r="F264" s="30"/>
      <c r="G264" s="30"/>
      <c r="H264" s="30"/>
      <c r="I264" s="30"/>
      <c r="J264" s="30"/>
      <c r="K264" s="30"/>
    </row>
    <row r="265" spans="4:11" ht="18">
      <c r="D265" s="30"/>
      <c r="E265" s="30"/>
      <c r="F265" s="30"/>
      <c r="G265" s="30"/>
      <c r="H265" s="30"/>
      <c r="I265" s="30"/>
      <c r="J265" s="30"/>
      <c r="K265" s="30"/>
    </row>
    <row r="266" spans="4:11" ht="18">
      <c r="D266" s="30"/>
      <c r="E266" s="30"/>
      <c r="F266" s="30"/>
      <c r="G266" s="30"/>
      <c r="H266" s="30"/>
      <c r="I266" s="30"/>
      <c r="J266" s="30"/>
      <c r="K266" s="30"/>
    </row>
    <row r="267" spans="4:11" ht="18">
      <c r="D267" s="30"/>
      <c r="E267" s="30"/>
      <c r="F267" s="30"/>
      <c r="G267" s="30"/>
      <c r="H267" s="30"/>
      <c r="I267" s="30"/>
      <c r="J267" s="30"/>
      <c r="K267" s="30"/>
    </row>
    <row r="268" spans="4:11" ht="18">
      <c r="D268" s="30"/>
      <c r="E268" s="30"/>
      <c r="F268" s="30"/>
      <c r="G268" s="30"/>
      <c r="H268" s="30"/>
      <c r="I268" s="30"/>
      <c r="J268" s="30"/>
      <c r="K268" s="30"/>
    </row>
    <row r="269" spans="4:11" ht="18">
      <c r="D269" s="30"/>
      <c r="E269" s="30"/>
      <c r="F269" s="30"/>
      <c r="G269" s="30"/>
      <c r="H269" s="30"/>
      <c r="I269" s="30"/>
      <c r="J269" s="30"/>
      <c r="K269" s="30"/>
    </row>
    <row r="270" spans="4:11" ht="18">
      <c r="D270" s="30"/>
      <c r="E270" s="30"/>
      <c r="F270" s="30"/>
      <c r="G270" s="30"/>
      <c r="H270" s="30"/>
      <c r="I270" s="30"/>
      <c r="J270" s="30"/>
      <c r="K270" s="30"/>
    </row>
    <row r="271" spans="4:11" ht="18">
      <c r="D271" s="30"/>
      <c r="E271" s="30"/>
      <c r="F271" s="30"/>
      <c r="G271" s="30"/>
      <c r="H271" s="30"/>
      <c r="I271" s="30"/>
      <c r="J271" s="30"/>
      <c r="K271" s="30"/>
    </row>
    <row r="272" spans="4:11" ht="18">
      <c r="D272" s="30"/>
      <c r="E272" s="30"/>
      <c r="F272" s="30"/>
      <c r="G272" s="30"/>
      <c r="H272" s="30"/>
      <c r="I272" s="30"/>
      <c r="J272" s="30"/>
      <c r="K272" s="30"/>
    </row>
    <row r="273" spans="4:11" ht="18">
      <c r="D273" s="30"/>
      <c r="E273" s="30"/>
      <c r="F273" s="30"/>
      <c r="G273" s="30"/>
      <c r="H273" s="30"/>
      <c r="I273" s="30"/>
      <c r="J273" s="30"/>
      <c r="K273" s="30"/>
    </row>
    <row r="274" spans="4:11" ht="18">
      <c r="D274" s="30"/>
      <c r="E274" s="30"/>
      <c r="F274" s="30"/>
      <c r="G274" s="30"/>
      <c r="H274" s="30"/>
      <c r="I274" s="30"/>
      <c r="J274" s="30"/>
      <c r="K274" s="30"/>
    </row>
    <row r="275" spans="4:11" ht="18">
      <c r="D275" s="30"/>
      <c r="E275" s="30"/>
      <c r="F275" s="30"/>
      <c r="G275" s="30"/>
      <c r="H275" s="30"/>
      <c r="I275" s="30"/>
      <c r="J275" s="30"/>
      <c r="K275" s="30"/>
    </row>
    <row r="276" spans="4:11" ht="18">
      <c r="D276" s="30"/>
      <c r="E276" s="30"/>
      <c r="F276" s="30"/>
      <c r="G276" s="30"/>
      <c r="H276" s="30"/>
      <c r="I276" s="30"/>
      <c r="J276" s="30"/>
      <c r="K276" s="30"/>
    </row>
    <row r="277" spans="4:11" ht="18">
      <c r="D277" s="30"/>
      <c r="E277" s="30"/>
      <c r="F277" s="30"/>
      <c r="G277" s="30"/>
      <c r="H277" s="30"/>
      <c r="I277" s="30"/>
      <c r="J277" s="30"/>
      <c r="K277" s="30"/>
    </row>
    <row r="278" spans="4:11" ht="18">
      <c r="D278" s="30"/>
      <c r="E278" s="30"/>
      <c r="F278" s="30"/>
      <c r="G278" s="30"/>
      <c r="H278" s="30"/>
      <c r="I278" s="30"/>
      <c r="J278" s="30"/>
      <c r="K278" s="30"/>
    </row>
    <row r="279" spans="4:11" ht="18">
      <c r="D279" s="30"/>
      <c r="E279" s="30"/>
      <c r="F279" s="30"/>
      <c r="G279" s="30"/>
      <c r="H279" s="30"/>
      <c r="I279" s="30"/>
      <c r="J279" s="30"/>
      <c r="K279" s="30"/>
    </row>
    <row r="280" spans="4:11" ht="18">
      <c r="D280" s="30"/>
      <c r="E280" s="30"/>
      <c r="F280" s="30"/>
      <c r="G280" s="30"/>
      <c r="H280" s="30"/>
      <c r="I280" s="30"/>
      <c r="J280" s="30"/>
      <c r="K280" s="30"/>
    </row>
    <row r="281" spans="4:11" ht="18">
      <c r="D281" s="30"/>
      <c r="E281" s="30"/>
      <c r="F281" s="30"/>
      <c r="G281" s="30"/>
      <c r="H281" s="30"/>
      <c r="I281" s="30"/>
      <c r="J281" s="30"/>
      <c r="K281" s="30"/>
    </row>
    <row r="282" spans="4:11" ht="18">
      <c r="D282" s="30"/>
      <c r="E282" s="30"/>
      <c r="F282" s="30"/>
      <c r="G282" s="30"/>
      <c r="H282" s="30"/>
      <c r="I282" s="30"/>
      <c r="J282" s="30"/>
      <c r="K282" s="30"/>
    </row>
    <row r="283" spans="4:11" ht="18">
      <c r="D283" s="30"/>
      <c r="E283" s="30"/>
      <c r="F283" s="30"/>
      <c r="G283" s="30"/>
      <c r="H283" s="30"/>
      <c r="I283" s="30"/>
      <c r="J283" s="30"/>
      <c r="K283" s="30"/>
    </row>
    <row r="284" spans="4:11" ht="18">
      <c r="D284" s="30"/>
      <c r="E284" s="30"/>
      <c r="F284" s="30"/>
      <c r="G284" s="30"/>
      <c r="H284" s="30"/>
      <c r="I284" s="30"/>
      <c r="J284" s="30"/>
      <c r="K284" s="30"/>
    </row>
    <row r="285" spans="4:11" ht="18">
      <c r="D285" s="30"/>
      <c r="E285" s="30"/>
      <c r="F285" s="30"/>
      <c r="G285" s="30"/>
      <c r="H285" s="30"/>
      <c r="I285" s="30"/>
      <c r="J285" s="30"/>
      <c r="K285" s="30"/>
    </row>
    <row r="286" spans="4:11" ht="18">
      <c r="D286" s="30"/>
      <c r="E286" s="30"/>
      <c r="F286" s="30"/>
      <c r="G286" s="30"/>
      <c r="H286" s="30"/>
      <c r="I286" s="30"/>
      <c r="J286" s="30"/>
      <c r="K286" s="30"/>
    </row>
    <row r="287" spans="4:11" ht="18">
      <c r="D287" s="30"/>
      <c r="E287" s="30"/>
      <c r="F287" s="30"/>
      <c r="G287" s="30"/>
      <c r="H287" s="30"/>
      <c r="I287" s="30"/>
      <c r="J287" s="30"/>
      <c r="K287" s="30"/>
    </row>
    <row r="288" spans="4:11" ht="18">
      <c r="D288" s="30"/>
      <c r="E288" s="30"/>
      <c r="F288" s="30"/>
      <c r="G288" s="30"/>
      <c r="H288" s="30"/>
      <c r="I288" s="30"/>
      <c r="J288" s="30"/>
      <c r="K288" s="30"/>
    </row>
    <row r="289" spans="4:11" ht="18">
      <c r="D289" s="30"/>
      <c r="E289" s="30"/>
      <c r="F289" s="30"/>
      <c r="G289" s="30"/>
      <c r="H289" s="30"/>
      <c r="I289" s="30"/>
      <c r="J289" s="30"/>
      <c r="K289" s="30"/>
    </row>
    <row r="290" spans="4:11" ht="18">
      <c r="D290" s="30"/>
      <c r="E290" s="30"/>
      <c r="F290" s="30"/>
      <c r="G290" s="30"/>
      <c r="H290" s="30"/>
      <c r="I290" s="30"/>
      <c r="J290" s="30"/>
      <c r="K290" s="30"/>
    </row>
    <row r="291" spans="4:11" ht="18">
      <c r="D291" s="30"/>
      <c r="E291" s="30"/>
      <c r="F291" s="30"/>
      <c r="G291" s="30"/>
      <c r="H291" s="30"/>
      <c r="I291" s="30"/>
      <c r="J291" s="30"/>
      <c r="K291" s="30"/>
    </row>
    <row r="292" spans="4:11" ht="18">
      <c r="D292" s="30"/>
      <c r="E292" s="30"/>
      <c r="F292" s="30"/>
      <c r="G292" s="30"/>
      <c r="H292" s="30"/>
      <c r="I292" s="30"/>
      <c r="J292" s="30"/>
      <c r="K292" s="30"/>
    </row>
    <row r="293" spans="4:11" ht="18">
      <c r="D293" s="30"/>
      <c r="E293" s="30"/>
      <c r="F293" s="30"/>
      <c r="G293" s="30"/>
      <c r="H293" s="30"/>
      <c r="I293" s="30"/>
      <c r="J293" s="30"/>
      <c r="K293" s="30"/>
    </row>
    <row r="294" spans="4:11" ht="18">
      <c r="D294" s="30"/>
      <c r="E294" s="30"/>
      <c r="F294" s="30"/>
      <c r="G294" s="30"/>
      <c r="H294" s="30"/>
      <c r="I294" s="30"/>
      <c r="J294" s="30"/>
      <c r="K294" s="30"/>
    </row>
    <row r="295" spans="4:11" ht="18">
      <c r="D295" s="30"/>
      <c r="E295" s="30"/>
      <c r="F295" s="30"/>
      <c r="G295" s="30"/>
      <c r="H295" s="30"/>
      <c r="I295" s="30"/>
      <c r="J295" s="30"/>
      <c r="K295" s="30"/>
    </row>
    <row r="296" spans="4:11" ht="18">
      <c r="D296" s="30"/>
      <c r="E296" s="30"/>
      <c r="F296" s="30"/>
      <c r="G296" s="30"/>
      <c r="H296" s="30"/>
      <c r="I296" s="30"/>
      <c r="J296" s="30"/>
      <c r="K296" s="30"/>
    </row>
    <row r="297" spans="4:11" ht="18">
      <c r="D297" s="30"/>
      <c r="E297" s="30"/>
      <c r="F297" s="30"/>
      <c r="G297" s="30"/>
      <c r="H297" s="30"/>
      <c r="I297" s="30"/>
      <c r="J297" s="30"/>
      <c r="K297" s="30"/>
    </row>
    <row r="298" spans="4:11" ht="18">
      <c r="D298" s="30"/>
      <c r="E298" s="30"/>
      <c r="F298" s="30"/>
      <c r="G298" s="30"/>
      <c r="H298" s="30"/>
      <c r="I298" s="30"/>
      <c r="J298" s="30"/>
      <c r="K298" s="30"/>
    </row>
    <row r="299" spans="4:11" ht="18">
      <c r="D299" s="30"/>
      <c r="E299" s="30"/>
      <c r="F299" s="30"/>
      <c r="G299" s="30"/>
      <c r="H299" s="30"/>
      <c r="I299" s="30"/>
      <c r="J299" s="30"/>
      <c r="K299" s="30"/>
    </row>
    <row r="300" spans="4:11" ht="18">
      <c r="D300" s="30"/>
      <c r="E300" s="30"/>
      <c r="F300" s="30"/>
      <c r="G300" s="30"/>
      <c r="H300" s="30"/>
      <c r="I300" s="30"/>
      <c r="J300" s="30"/>
      <c r="K300" s="30"/>
    </row>
    <row r="301" spans="4:11" ht="18">
      <c r="D301" s="30"/>
      <c r="E301" s="30"/>
      <c r="F301" s="30"/>
      <c r="G301" s="30"/>
      <c r="H301" s="30"/>
      <c r="I301" s="30"/>
      <c r="J301" s="30"/>
      <c r="K301" s="30"/>
    </row>
    <row r="302" spans="4:11" ht="18">
      <c r="D302" s="30"/>
      <c r="E302" s="30"/>
      <c r="F302" s="30"/>
      <c r="G302" s="30"/>
      <c r="H302" s="30"/>
      <c r="I302" s="30"/>
      <c r="J302" s="30"/>
      <c r="K302" s="30"/>
    </row>
    <row r="303" spans="4:11" ht="18">
      <c r="D303" s="30"/>
      <c r="E303" s="30"/>
      <c r="F303" s="30"/>
      <c r="G303" s="30"/>
      <c r="H303" s="30"/>
      <c r="I303" s="30"/>
      <c r="J303" s="30"/>
      <c r="K303" s="30"/>
    </row>
    <row r="304" spans="4:11" ht="18">
      <c r="D304" s="30"/>
      <c r="E304" s="30"/>
      <c r="F304" s="30"/>
      <c r="G304" s="30"/>
      <c r="H304" s="30"/>
      <c r="I304" s="30"/>
      <c r="J304" s="30"/>
      <c r="K304" s="30"/>
    </row>
    <row r="305" spans="4:11" ht="18">
      <c r="D305" s="30"/>
      <c r="E305" s="30"/>
      <c r="F305" s="30"/>
      <c r="G305" s="30"/>
      <c r="H305" s="30"/>
      <c r="I305" s="30"/>
      <c r="J305" s="30"/>
      <c r="K305" s="30"/>
    </row>
    <row r="306" spans="4:11" ht="18">
      <c r="D306" s="30"/>
      <c r="E306" s="30"/>
      <c r="F306" s="30"/>
      <c r="G306" s="30"/>
      <c r="H306" s="30"/>
      <c r="I306" s="30"/>
      <c r="J306" s="30"/>
      <c r="K306" s="30"/>
    </row>
    <row r="307" spans="4:11" ht="18">
      <c r="D307" s="30"/>
      <c r="E307" s="30"/>
      <c r="F307" s="30"/>
      <c r="G307" s="30"/>
      <c r="H307" s="30"/>
      <c r="I307" s="30"/>
      <c r="J307" s="30"/>
      <c r="K307" s="30"/>
    </row>
    <row r="308" spans="4:11" ht="18">
      <c r="D308" s="30"/>
      <c r="E308" s="30"/>
      <c r="F308" s="30"/>
      <c r="G308" s="30"/>
      <c r="H308" s="30"/>
      <c r="I308" s="30"/>
      <c r="J308" s="30"/>
      <c r="K308" s="30"/>
    </row>
    <row r="309" spans="4:11" ht="18">
      <c r="D309" s="30"/>
      <c r="E309" s="30"/>
      <c r="F309" s="30"/>
      <c r="G309" s="30"/>
      <c r="H309" s="30"/>
      <c r="I309" s="30"/>
      <c r="J309" s="30"/>
      <c r="K309" s="30"/>
    </row>
    <row r="310" spans="4:11" ht="18">
      <c r="D310" s="30"/>
      <c r="E310" s="30"/>
      <c r="F310" s="30"/>
      <c r="G310" s="30"/>
      <c r="H310" s="30"/>
      <c r="I310" s="30"/>
      <c r="J310" s="30"/>
      <c r="K310" s="30"/>
    </row>
    <row r="311" spans="4:11" ht="18">
      <c r="D311" s="30"/>
      <c r="E311" s="30"/>
      <c r="F311" s="30"/>
      <c r="G311" s="30"/>
      <c r="H311" s="30"/>
      <c r="I311" s="30"/>
      <c r="J311" s="30"/>
      <c r="K311" s="30"/>
    </row>
    <row r="312" spans="4:11" ht="18">
      <c r="D312" s="30"/>
      <c r="E312" s="30"/>
      <c r="F312" s="30"/>
      <c r="G312" s="30"/>
      <c r="H312" s="30"/>
      <c r="I312" s="30"/>
      <c r="J312" s="30"/>
      <c r="K312" s="30"/>
    </row>
    <row r="313" spans="4:11" ht="18">
      <c r="D313" s="30"/>
      <c r="E313" s="30"/>
      <c r="F313" s="30"/>
      <c r="G313" s="30"/>
      <c r="H313" s="30"/>
      <c r="I313" s="30"/>
      <c r="J313" s="30"/>
      <c r="K313" s="30"/>
    </row>
    <row r="314" spans="4:11" ht="18">
      <c r="D314" s="30"/>
      <c r="E314" s="30"/>
      <c r="F314" s="30"/>
      <c r="G314" s="30"/>
      <c r="H314" s="30"/>
      <c r="I314" s="30"/>
      <c r="J314" s="30"/>
      <c r="K314" s="30"/>
    </row>
    <row r="315" spans="4:11" ht="18">
      <c r="D315" s="30"/>
      <c r="E315" s="30"/>
      <c r="F315" s="30"/>
      <c r="G315" s="30"/>
      <c r="H315" s="30"/>
      <c r="I315" s="30"/>
      <c r="J315" s="30"/>
      <c r="K315" s="30"/>
    </row>
    <row r="316" spans="4:11" ht="18">
      <c r="D316" s="30"/>
      <c r="E316" s="30"/>
      <c r="F316" s="30"/>
      <c r="G316" s="30"/>
      <c r="H316" s="30"/>
      <c r="I316" s="30"/>
      <c r="J316" s="30"/>
      <c r="K316" s="30"/>
    </row>
    <row r="317" spans="4:11" ht="18">
      <c r="D317" s="30"/>
      <c r="E317" s="30"/>
      <c r="F317" s="30"/>
      <c r="G317" s="30"/>
      <c r="H317" s="30"/>
      <c r="I317" s="30"/>
      <c r="J317" s="30"/>
      <c r="K317" s="30"/>
    </row>
    <row r="318" spans="4:11" ht="18">
      <c r="D318" s="30"/>
      <c r="E318" s="30"/>
      <c r="F318" s="30"/>
      <c r="G318" s="30"/>
      <c r="H318" s="30"/>
      <c r="I318" s="30"/>
      <c r="J318" s="30"/>
      <c r="K318" s="30"/>
    </row>
    <row r="319" spans="4:11" ht="18">
      <c r="D319" s="30"/>
      <c r="E319" s="30"/>
      <c r="F319" s="30"/>
      <c r="G319" s="30"/>
      <c r="H319" s="30"/>
      <c r="I319" s="30"/>
      <c r="J319" s="30"/>
      <c r="K319" s="30"/>
    </row>
    <row r="320" spans="4:11" ht="18">
      <c r="D320" s="30"/>
      <c r="E320" s="30"/>
      <c r="F320" s="30"/>
      <c r="G320" s="30"/>
      <c r="H320" s="30"/>
      <c r="I320" s="30"/>
      <c r="J320" s="30"/>
      <c r="K320" s="30"/>
    </row>
    <row r="321" spans="4:11" ht="18">
      <c r="D321" s="30"/>
      <c r="E321" s="30"/>
      <c r="F321" s="30"/>
      <c r="G321" s="30"/>
      <c r="H321" s="30"/>
      <c r="I321" s="30"/>
      <c r="J321" s="30"/>
      <c r="K321" s="30"/>
    </row>
    <row r="322" spans="4:11" ht="18">
      <c r="D322" s="30"/>
      <c r="E322" s="30"/>
      <c r="F322" s="30"/>
      <c r="G322" s="30"/>
      <c r="H322" s="30"/>
      <c r="I322" s="30"/>
      <c r="J322" s="30"/>
      <c r="K322" s="30"/>
    </row>
    <row r="323" spans="4:11" ht="18">
      <c r="D323" s="30"/>
      <c r="E323" s="30"/>
      <c r="F323" s="30"/>
      <c r="G323" s="30"/>
      <c r="H323" s="30"/>
      <c r="I323" s="30"/>
      <c r="J323" s="30"/>
      <c r="K323" s="30"/>
    </row>
    <row r="324" spans="4:11" ht="18">
      <c r="D324" s="30"/>
      <c r="E324" s="30"/>
      <c r="F324" s="30"/>
      <c r="G324" s="30"/>
      <c r="H324" s="30"/>
      <c r="I324" s="30"/>
      <c r="J324" s="30"/>
      <c r="K324" s="30"/>
    </row>
    <row r="325" spans="4:11" ht="18">
      <c r="D325" s="30"/>
      <c r="E325" s="30"/>
      <c r="F325" s="30"/>
      <c r="G325" s="30"/>
      <c r="H325" s="30"/>
      <c r="I325" s="30"/>
      <c r="J325" s="30"/>
      <c r="K325" s="30"/>
    </row>
    <row r="326" spans="4:11" ht="18">
      <c r="D326" s="30"/>
      <c r="E326" s="30"/>
      <c r="F326" s="30"/>
      <c r="G326" s="30"/>
      <c r="H326" s="30"/>
      <c r="I326" s="30"/>
      <c r="J326" s="30"/>
      <c r="K326" s="30"/>
    </row>
    <row r="327" spans="4:11" ht="18">
      <c r="D327" s="30"/>
      <c r="E327" s="30"/>
      <c r="F327" s="30"/>
      <c r="G327" s="30"/>
      <c r="H327" s="30"/>
      <c r="I327" s="30"/>
      <c r="J327" s="30"/>
      <c r="K327" s="30"/>
    </row>
    <row r="328" spans="4:11" ht="18">
      <c r="D328" s="30"/>
      <c r="E328" s="30"/>
      <c r="F328" s="30"/>
      <c r="G328" s="30"/>
      <c r="H328" s="30"/>
      <c r="I328" s="30"/>
      <c r="J328" s="30"/>
      <c r="K328" s="30"/>
    </row>
    <row r="329" spans="4:11" ht="18">
      <c r="D329" s="30"/>
      <c r="E329" s="30"/>
      <c r="F329" s="30"/>
      <c r="G329" s="30"/>
      <c r="H329" s="30"/>
      <c r="I329" s="30"/>
      <c r="J329" s="30"/>
      <c r="K329" s="30"/>
    </row>
    <row r="330" spans="4:11" ht="18">
      <c r="D330" s="30"/>
      <c r="E330" s="30"/>
      <c r="F330" s="30"/>
      <c r="G330" s="30"/>
      <c r="H330" s="30"/>
      <c r="I330" s="30"/>
      <c r="J330" s="30"/>
      <c r="K330" s="30"/>
    </row>
    <row r="331" spans="4:11" ht="18">
      <c r="D331" s="30"/>
      <c r="E331" s="30"/>
      <c r="F331" s="30"/>
      <c r="G331" s="30"/>
      <c r="H331" s="30"/>
      <c r="I331" s="30"/>
      <c r="J331" s="30"/>
      <c r="K331" s="30"/>
    </row>
    <row r="332" spans="4:11" ht="18">
      <c r="D332" s="30"/>
      <c r="E332" s="30"/>
      <c r="F332" s="30"/>
      <c r="G332" s="30"/>
      <c r="H332" s="30"/>
      <c r="I332" s="30"/>
      <c r="J332" s="30"/>
      <c r="K332" s="30"/>
    </row>
    <row r="333" spans="4:11" ht="18">
      <c r="D333" s="30"/>
      <c r="E333" s="30"/>
      <c r="F333" s="30"/>
      <c r="G333" s="30"/>
      <c r="H333" s="30"/>
      <c r="I333" s="30"/>
      <c r="J333" s="30"/>
      <c r="K333" s="30"/>
    </row>
    <row r="334" spans="4:11" ht="18">
      <c r="D334" s="30"/>
      <c r="E334" s="30"/>
      <c r="F334" s="30"/>
      <c r="G334" s="30"/>
      <c r="H334" s="30"/>
      <c r="I334" s="30"/>
      <c r="J334" s="30"/>
      <c r="K334" s="30"/>
    </row>
    <row r="335" spans="4:11" ht="18">
      <c r="D335" s="30"/>
      <c r="E335" s="30"/>
      <c r="F335" s="30"/>
      <c r="G335" s="30"/>
      <c r="H335" s="30"/>
      <c r="I335" s="30"/>
      <c r="J335" s="30"/>
      <c r="K335" s="30"/>
    </row>
    <row r="336" spans="4:11" ht="18">
      <c r="D336" s="30"/>
      <c r="E336" s="30"/>
      <c r="F336" s="30"/>
      <c r="G336" s="30"/>
      <c r="H336" s="30"/>
      <c r="I336" s="30"/>
      <c r="J336" s="30"/>
      <c r="K336" s="30"/>
    </row>
    <row r="337" spans="4:11" ht="18">
      <c r="D337" s="30"/>
      <c r="E337" s="30"/>
      <c r="F337" s="30"/>
      <c r="G337" s="30"/>
      <c r="H337" s="30"/>
      <c r="I337" s="30"/>
      <c r="J337" s="30"/>
      <c r="K337" s="30"/>
    </row>
    <row r="338" spans="4:11" ht="18">
      <c r="D338" s="30"/>
      <c r="E338" s="30"/>
      <c r="F338" s="30"/>
      <c r="G338" s="30"/>
      <c r="H338" s="30"/>
      <c r="I338" s="30"/>
      <c r="J338" s="30"/>
      <c r="K338" s="30"/>
    </row>
    <row r="339" spans="4:11" ht="18">
      <c r="D339" s="30"/>
      <c r="E339" s="30"/>
      <c r="F339" s="30"/>
      <c r="G339" s="30"/>
      <c r="H339" s="30"/>
      <c r="I339" s="30"/>
      <c r="J339" s="30"/>
      <c r="K339" s="30"/>
    </row>
    <row r="340" spans="4:11" ht="18">
      <c r="D340" s="30"/>
      <c r="E340" s="30"/>
      <c r="F340" s="30"/>
      <c r="G340" s="30"/>
      <c r="H340" s="30"/>
      <c r="I340" s="30"/>
      <c r="J340" s="30"/>
      <c r="K340" s="30"/>
    </row>
    <row r="341" spans="4:11" ht="18">
      <c r="D341" s="30"/>
      <c r="E341" s="30"/>
      <c r="F341" s="30"/>
      <c r="G341" s="30"/>
      <c r="H341" s="30"/>
      <c r="I341" s="30"/>
      <c r="J341" s="30"/>
      <c r="K341" s="30"/>
    </row>
    <row r="342" spans="4:11" ht="18">
      <c r="D342" s="30"/>
      <c r="E342" s="30"/>
      <c r="F342" s="30"/>
      <c r="G342" s="30"/>
      <c r="H342" s="30"/>
      <c r="I342" s="30"/>
      <c r="J342" s="30"/>
      <c r="K342" s="30"/>
    </row>
    <row r="343" spans="4:11" ht="18">
      <c r="D343" s="30"/>
      <c r="E343" s="30"/>
      <c r="F343" s="30"/>
      <c r="G343" s="30"/>
      <c r="H343" s="30"/>
      <c r="I343" s="30"/>
      <c r="J343" s="30"/>
      <c r="K343" s="30"/>
    </row>
    <row r="344" spans="4:11" ht="18">
      <c r="D344" s="30"/>
      <c r="E344" s="30"/>
      <c r="F344" s="30"/>
      <c r="G344" s="30"/>
      <c r="H344" s="30"/>
      <c r="I344" s="30"/>
      <c r="J344" s="30"/>
      <c r="K344" s="30"/>
    </row>
    <row r="345" spans="4:11" ht="18">
      <c r="D345" s="30"/>
      <c r="E345" s="30"/>
      <c r="F345" s="30"/>
      <c r="G345" s="30"/>
      <c r="H345" s="30"/>
      <c r="I345" s="30"/>
      <c r="J345" s="30"/>
      <c r="K345" s="30"/>
    </row>
    <row r="346" spans="4:11" ht="18">
      <c r="D346" s="30"/>
      <c r="E346" s="30"/>
      <c r="F346" s="30"/>
      <c r="G346" s="30"/>
      <c r="H346" s="30"/>
      <c r="I346" s="30"/>
      <c r="J346" s="30"/>
      <c r="K346" s="30"/>
    </row>
    <row r="347" spans="4:11" ht="18">
      <c r="D347" s="30"/>
      <c r="E347" s="30"/>
      <c r="F347" s="30"/>
      <c r="G347" s="30"/>
      <c r="H347" s="30"/>
      <c r="I347" s="30"/>
      <c r="J347" s="30"/>
      <c r="K347" s="30"/>
    </row>
    <row r="348" spans="4:11" ht="18">
      <c r="D348" s="30"/>
      <c r="E348" s="30"/>
      <c r="F348" s="30"/>
      <c r="G348" s="30"/>
      <c r="H348" s="30"/>
      <c r="I348" s="30"/>
      <c r="J348" s="30"/>
      <c r="K348" s="30"/>
    </row>
    <row r="349" spans="4:11" ht="18">
      <c r="D349" s="30"/>
      <c r="E349" s="30"/>
      <c r="F349" s="30"/>
      <c r="G349" s="30"/>
      <c r="H349" s="30"/>
      <c r="I349" s="30"/>
      <c r="J349" s="30"/>
      <c r="K349" s="30"/>
    </row>
    <row r="350" spans="4:11" ht="18">
      <c r="D350" s="30"/>
      <c r="E350" s="30"/>
      <c r="F350" s="30"/>
      <c r="G350" s="30"/>
      <c r="H350" s="30"/>
      <c r="I350" s="30"/>
      <c r="J350" s="30"/>
      <c r="K350" s="30"/>
    </row>
    <row r="351" spans="4:11" ht="18">
      <c r="D351" s="30"/>
      <c r="E351" s="30"/>
      <c r="F351" s="30"/>
      <c r="G351" s="30"/>
      <c r="H351" s="30"/>
      <c r="I351" s="30"/>
      <c r="J351" s="30"/>
      <c r="K351" s="30"/>
    </row>
    <row r="352" spans="4:11" ht="18">
      <c r="D352" s="30"/>
      <c r="E352" s="30"/>
      <c r="F352" s="30"/>
      <c r="G352" s="30"/>
      <c r="H352" s="30"/>
      <c r="I352" s="30"/>
      <c r="J352" s="30"/>
      <c r="K352" s="30"/>
    </row>
    <row r="353" spans="4:11" ht="18">
      <c r="D353" s="30"/>
      <c r="E353" s="30"/>
      <c r="F353" s="30"/>
      <c r="G353" s="30"/>
      <c r="H353" s="30"/>
      <c r="I353" s="30"/>
      <c r="J353" s="30"/>
      <c r="K353" s="30"/>
    </row>
    <row r="354" spans="4:11" ht="18">
      <c r="D354" s="30"/>
      <c r="E354" s="30"/>
      <c r="F354" s="30"/>
      <c r="G354" s="30"/>
      <c r="H354" s="30"/>
      <c r="I354" s="30"/>
      <c r="J354" s="30"/>
      <c r="K354" s="30"/>
    </row>
    <row r="355" spans="4:11" ht="18">
      <c r="D355" s="30"/>
      <c r="E355" s="30"/>
      <c r="F355" s="30"/>
      <c r="G355" s="30"/>
      <c r="H355" s="30"/>
      <c r="I355" s="30"/>
      <c r="J355" s="30"/>
      <c r="K355" s="30"/>
    </row>
    <row r="356" spans="4:11" ht="18">
      <c r="D356" s="30"/>
      <c r="E356" s="30"/>
      <c r="F356" s="30"/>
      <c r="G356" s="30"/>
      <c r="H356" s="30"/>
      <c r="I356" s="30"/>
      <c r="J356" s="30"/>
      <c r="K356" s="30"/>
    </row>
    <row r="357" spans="4:11" ht="18">
      <c r="D357" s="30"/>
      <c r="E357" s="30"/>
      <c r="F357" s="30"/>
      <c r="G357" s="30"/>
      <c r="H357" s="30"/>
      <c r="I357" s="30"/>
      <c r="J357" s="30"/>
      <c r="K357" s="30"/>
    </row>
    <row r="358" spans="4:11" ht="18">
      <c r="D358" s="30"/>
      <c r="E358" s="30"/>
      <c r="F358" s="30"/>
      <c r="G358" s="30"/>
      <c r="H358" s="30"/>
      <c r="I358" s="30"/>
      <c r="J358" s="30"/>
      <c r="K358" s="30"/>
    </row>
    <row r="359" spans="4:11" ht="18">
      <c r="D359" s="30"/>
      <c r="E359" s="30"/>
      <c r="F359" s="30"/>
      <c r="G359" s="30"/>
      <c r="H359" s="30"/>
      <c r="I359" s="30"/>
      <c r="J359" s="30"/>
      <c r="K359" s="30"/>
    </row>
    <row r="360" spans="4:11" ht="18">
      <c r="D360" s="30"/>
      <c r="E360" s="30"/>
      <c r="F360" s="30"/>
      <c r="G360" s="30"/>
      <c r="H360" s="30"/>
      <c r="I360" s="30"/>
      <c r="J360" s="30"/>
      <c r="K360" s="30"/>
    </row>
    <row r="361" spans="4:11" ht="18">
      <c r="D361" s="30"/>
      <c r="E361" s="30"/>
      <c r="F361" s="30"/>
      <c r="G361" s="30"/>
      <c r="H361" s="30"/>
      <c r="I361" s="30"/>
      <c r="J361" s="30"/>
      <c r="K361" s="30"/>
    </row>
    <row r="362" spans="4:11" ht="18">
      <c r="D362" s="30"/>
      <c r="E362" s="30"/>
      <c r="F362" s="30"/>
      <c r="G362" s="30"/>
      <c r="H362" s="30"/>
      <c r="I362" s="30"/>
      <c r="J362" s="30"/>
      <c r="K362" s="30"/>
    </row>
    <row r="363" spans="4:11" ht="18">
      <c r="D363" s="30"/>
      <c r="E363" s="30"/>
      <c r="F363" s="30"/>
      <c r="G363" s="30"/>
      <c r="H363" s="30"/>
      <c r="I363" s="30"/>
      <c r="J363" s="30"/>
      <c r="K363" s="30"/>
    </row>
    <row r="364" spans="4:11" ht="18">
      <c r="D364" s="30"/>
      <c r="E364" s="30"/>
      <c r="F364" s="30"/>
      <c r="G364" s="30"/>
      <c r="H364" s="30"/>
      <c r="I364" s="30"/>
      <c r="J364" s="30"/>
      <c r="K364" s="30"/>
    </row>
    <row r="365" spans="4:11" ht="18">
      <c r="D365" s="30"/>
      <c r="E365" s="30"/>
      <c r="F365" s="30"/>
      <c r="G365" s="30"/>
      <c r="H365" s="30"/>
      <c r="I365" s="30"/>
      <c r="J365" s="30"/>
      <c r="K365" s="30"/>
    </row>
    <row r="366" spans="4:11" ht="18">
      <c r="D366" s="30"/>
      <c r="E366" s="30"/>
      <c r="F366" s="30"/>
      <c r="G366" s="30"/>
      <c r="H366" s="30"/>
      <c r="I366" s="30"/>
      <c r="J366" s="30"/>
      <c r="K366" s="30"/>
    </row>
    <row r="367" spans="4:11" ht="18">
      <c r="D367" s="30"/>
      <c r="E367" s="30"/>
      <c r="F367" s="30"/>
      <c r="G367" s="30"/>
      <c r="H367" s="30"/>
      <c r="I367" s="30"/>
      <c r="J367" s="30"/>
      <c r="K367" s="30"/>
    </row>
    <row r="368" spans="4:11" ht="18">
      <c r="D368" s="30"/>
      <c r="E368" s="30"/>
      <c r="F368" s="30"/>
      <c r="G368" s="30"/>
      <c r="H368" s="30"/>
      <c r="I368" s="30"/>
      <c r="J368" s="30"/>
      <c r="K368" s="30"/>
    </row>
    <row r="369" spans="4:11" ht="18">
      <c r="D369" s="30"/>
      <c r="E369" s="30"/>
      <c r="F369" s="30"/>
      <c r="G369" s="30"/>
      <c r="H369" s="30"/>
      <c r="I369" s="30"/>
      <c r="J369" s="30"/>
      <c r="K369" s="30"/>
    </row>
    <row r="370" spans="4:11" ht="18">
      <c r="D370" s="30"/>
      <c r="E370" s="30"/>
      <c r="F370" s="30"/>
      <c r="G370" s="30"/>
      <c r="H370" s="30"/>
      <c r="I370" s="30"/>
      <c r="J370" s="30"/>
      <c r="K370" s="30"/>
    </row>
    <row r="371" spans="4:11" ht="18">
      <c r="D371" s="30"/>
      <c r="E371" s="30"/>
      <c r="F371" s="30"/>
      <c r="G371" s="30"/>
      <c r="H371" s="30"/>
      <c r="I371" s="30"/>
      <c r="J371" s="30"/>
      <c r="K371" s="30"/>
    </row>
    <row r="372" spans="4:11" ht="18">
      <c r="D372" s="30"/>
      <c r="E372" s="30"/>
      <c r="F372" s="30"/>
      <c r="G372" s="30"/>
      <c r="H372" s="30"/>
      <c r="I372" s="30"/>
      <c r="J372" s="30"/>
      <c r="K372" s="30"/>
    </row>
    <row r="373" spans="4:11" ht="18">
      <c r="D373" s="30"/>
      <c r="E373" s="30"/>
      <c r="F373" s="30"/>
      <c r="G373" s="30"/>
      <c r="H373" s="30"/>
      <c r="I373" s="30"/>
      <c r="J373" s="30"/>
      <c r="K373" s="30"/>
    </row>
    <row r="374" spans="4:11" ht="18">
      <c r="D374" s="30"/>
      <c r="E374" s="30"/>
      <c r="F374" s="30"/>
      <c r="G374" s="30"/>
      <c r="H374" s="30"/>
      <c r="I374" s="30"/>
      <c r="J374" s="30"/>
      <c r="K374" s="30"/>
    </row>
    <row r="375" spans="4:11" ht="18">
      <c r="D375" s="30"/>
      <c r="E375" s="30"/>
      <c r="F375" s="30"/>
      <c r="G375" s="30"/>
      <c r="H375" s="30"/>
      <c r="I375" s="30"/>
      <c r="J375" s="30"/>
      <c r="K375" s="30"/>
    </row>
    <row r="376" spans="4:11" ht="18">
      <c r="D376" s="30"/>
      <c r="E376" s="30"/>
      <c r="F376" s="30"/>
      <c r="G376" s="30"/>
      <c r="H376" s="30"/>
      <c r="I376" s="30"/>
      <c r="J376" s="30"/>
      <c r="K376" s="30"/>
    </row>
    <row r="377" spans="4:11" ht="18">
      <c r="D377" s="30"/>
      <c r="E377" s="30"/>
      <c r="F377" s="30"/>
      <c r="G377" s="30"/>
      <c r="H377" s="30"/>
      <c r="I377" s="30"/>
      <c r="J377" s="30"/>
      <c r="K377" s="30"/>
    </row>
    <row r="378" spans="4:11" ht="18">
      <c r="D378" s="30"/>
      <c r="E378" s="30"/>
      <c r="F378" s="30"/>
      <c r="G378" s="30"/>
      <c r="H378" s="30"/>
      <c r="I378" s="30"/>
      <c r="J378" s="30"/>
      <c r="K378" s="30"/>
    </row>
    <row r="379" spans="4:11" ht="18">
      <c r="D379" s="30"/>
      <c r="E379" s="30"/>
      <c r="F379" s="30"/>
      <c r="G379" s="30"/>
      <c r="H379" s="30"/>
      <c r="I379" s="30"/>
      <c r="J379" s="30"/>
      <c r="K379" s="30"/>
    </row>
    <row r="380" spans="4:11" ht="18">
      <c r="D380" s="30"/>
      <c r="E380" s="30"/>
      <c r="F380" s="30"/>
      <c r="G380" s="30"/>
      <c r="H380" s="30"/>
      <c r="I380" s="30"/>
      <c r="J380" s="30"/>
      <c r="K380" s="30"/>
    </row>
    <row r="381" spans="4:11" ht="18">
      <c r="D381" s="30"/>
      <c r="E381" s="30"/>
      <c r="F381" s="30"/>
      <c r="G381" s="30"/>
      <c r="H381" s="30"/>
      <c r="I381" s="30"/>
      <c r="J381" s="30"/>
      <c r="K381" s="30"/>
    </row>
    <row r="382" spans="4:11" ht="18">
      <c r="D382" s="30"/>
      <c r="E382" s="30"/>
      <c r="F382" s="30"/>
      <c r="G382" s="30"/>
      <c r="H382" s="30"/>
      <c r="I382" s="30"/>
      <c r="J382" s="30"/>
      <c r="K382" s="30"/>
    </row>
    <row r="383" spans="4:11" ht="18">
      <c r="D383" s="30"/>
      <c r="E383" s="30"/>
      <c r="F383" s="30"/>
      <c r="G383" s="30"/>
      <c r="H383" s="30"/>
      <c r="I383" s="30"/>
      <c r="J383" s="30"/>
      <c r="K383" s="30"/>
    </row>
    <row r="384" spans="4:11" ht="18">
      <c r="D384" s="30"/>
      <c r="E384" s="30"/>
      <c r="F384" s="30"/>
      <c r="G384" s="30"/>
      <c r="H384" s="30"/>
      <c r="I384" s="30"/>
      <c r="J384" s="30"/>
      <c r="K384" s="30"/>
    </row>
    <row r="385" spans="4:11" ht="18">
      <c r="D385" s="30"/>
      <c r="E385" s="30"/>
      <c r="F385" s="30"/>
      <c r="G385" s="30"/>
      <c r="H385" s="30"/>
      <c r="I385" s="30"/>
      <c r="J385" s="30"/>
      <c r="K385" s="30"/>
    </row>
    <row r="386" spans="4:11" ht="18">
      <c r="D386" s="30"/>
      <c r="E386" s="30"/>
      <c r="F386" s="30"/>
      <c r="G386" s="30"/>
      <c r="H386" s="30"/>
      <c r="I386" s="30"/>
      <c r="J386" s="30"/>
      <c r="K386" s="30"/>
    </row>
    <row r="387" spans="4:11" ht="18">
      <c r="D387" s="30"/>
      <c r="E387" s="30"/>
      <c r="F387" s="30"/>
      <c r="G387" s="30"/>
      <c r="H387" s="30"/>
      <c r="I387" s="30"/>
      <c r="J387" s="30"/>
      <c r="K387" s="30"/>
    </row>
    <row r="388" spans="4:11" ht="18">
      <c r="D388" s="30"/>
      <c r="E388" s="30"/>
      <c r="F388" s="30"/>
      <c r="G388" s="30"/>
      <c r="H388" s="30"/>
      <c r="I388" s="30"/>
      <c r="J388" s="30"/>
      <c r="K388" s="30"/>
    </row>
    <row r="389" spans="4:11" ht="18">
      <c r="D389" s="30"/>
      <c r="E389" s="30"/>
      <c r="F389" s="30"/>
      <c r="G389" s="30"/>
      <c r="H389" s="30"/>
      <c r="I389" s="30"/>
      <c r="J389" s="30"/>
      <c r="K389" s="30"/>
    </row>
    <row r="390" spans="4:11" ht="18">
      <c r="D390" s="30"/>
      <c r="E390" s="30"/>
      <c r="F390" s="30"/>
      <c r="G390" s="30"/>
      <c r="H390" s="30"/>
      <c r="I390" s="30"/>
      <c r="J390" s="30"/>
      <c r="K390" s="30"/>
    </row>
    <row r="391" spans="4:11" ht="18">
      <c r="D391" s="30"/>
      <c r="E391" s="30"/>
      <c r="F391" s="30"/>
      <c r="G391" s="30"/>
      <c r="H391" s="30"/>
      <c r="I391" s="30"/>
      <c r="J391" s="30"/>
      <c r="K391" s="30"/>
    </row>
    <row r="392" spans="4:11" ht="18">
      <c r="D392" s="30"/>
      <c r="E392" s="30"/>
      <c r="F392" s="30"/>
      <c r="G392" s="30"/>
      <c r="H392" s="30"/>
      <c r="I392" s="30"/>
      <c r="J392" s="30"/>
      <c r="K392" s="30"/>
    </row>
    <row r="393" spans="4:11" ht="18">
      <c r="D393" s="30"/>
      <c r="E393" s="30"/>
      <c r="F393" s="30"/>
      <c r="G393" s="30"/>
      <c r="H393" s="30"/>
      <c r="I393" s="30"/>
      <c r="J393" s="30"/>
      <c r="K393" s="30"/>
    </row>
    <row r="394" spans="4:11" ht="18">
      <c r="D394" s="30"/>
      <c r="E394" s="30"/>
      <c r="F394" s="30"/>
      <c r="G394" s="30"/>
      <c r="H394" s="30"/>
      <c r="I394" s="30"/>
      <c r="J394" s="30"/>
      <c r="K394" s="30"/>
    </row>
    <row r="395" spans="4:11" ht="18">
      <c r="D395" s="30"/>
      <c r="E395" s="30"/>
      <c r="F395" s="30"/>
      <c r="G395" s="30"/>
      <c r="H395" s="30"/>
      <c r="I395" s="30"/>
      <c r="J395" s="30"/>
      <c r="K395" s="30"/>
    </row>
    <row r="396" spans="4:11" ht="18">
      <c r="D396" s="30"/>
      <c r="E396" s="30"/>
      <c r="F396" s="30"/>
      <c r="G396" s="30"/>
      <c r="H396" s="30"/>
      <c r="I396" s="30"/>
      <c r="J396" s="30"/>
      <c r="K396" s="30"/>
    </row>
    <row r="397" spans="4:11" ht="18">
      <c r="D397" s="30"/>
      <c r="E397" s="30"/>
      <c r="F397" s="30"/>
      <c r="G397" s="30"/>
      <c r="H397" s="30"/>
      <c r="I397" s="30"/>
      <c r="J397" s="30"/>
      <c r="K397" s="30"/>
    </row>
    <row r="398" spans="4:11" ht="18">
      <c r="D398" s="30"/>
      <c r="E398" s="30"/>
      <c r="F398" s="30"/>
      <c r="G398" s="30"/>
      <c r="H398" s="30"/>
      <c r="I398" s="30"/>
      <c r="J398" s="30"/>
      <c r="K398" s="30"/>
    </row>
    <row r="399" spans="4:11" ht="18">
      <c r="D399" s="30"/>
      <c r="E399" s="30"/>
      <c r="F399" s="30"/>
      <c r="G399" s="30"/>
      <c r="H399" s="30"/>
      <c r="I399" s="30"/>
      <c r="J399" s="30"/>
      <c r="K399" s="30"/>
    </row>
    <row r="400" spans="4:11" ht="18">
      <c r="D400" s="30"/>
      <c r="E400" s="30"/>
      <c r="F400" s="30"/>
      <c r="G400" s="30"/>
      <c r="H400" s="30"/>
      <c r="I400" s="30"/>
      <c r="J400" s="30"/>
      <c r="K400" s="30"/>
    </row>
    <row r="401" spans="4:11" ht="18">
      <c r="D401" s="30"/>
      <c r="E401" s="30"/>
      <c r="F401" s="30"/>
      <c r="G401" s="30"/>
      <c r="H401" s="30"/>
      <c r="I401" s="30"/>
      <c r="J401" s="30"/>
      <c r="K401" s="30"/>
    </row>
    <row r="402" spans="4:11" ht="18">
      <c r="D402" s="30"/>
      <c r="E402" s="30"/>
      <c r="F402" s="30"/>
      <c r="G402" s="30"/>
      <c r="H402" s="30"/>
      <c r="I402" s="30"/>
      <c r="J402" s="30"/>
      <c r="K402" s="30"/>
    </row>
    <row r="403" spans="4:11" ht="18">
      <c r="D403" s="30"/>
      <c r="E403" s="30"/>
      <c r="F403" s="30"/>
      <c r="G403" s="30"/>
      <c r="H403" s="30"/>
      <c r="I403" s="30"/>
      <c r="J403" s="30"/>
      <c r="K403" s="30"/>
    </row>
    <row r="404" spans="4:11" ht="18">
      <c r="D404" s="30"/>
      <c r="E404" s="30"/>
      <c r="F404" s="30"/>
      <c r="G404" s="30"/>
      <c r="H404" s="30"/>
      <c r="I404" s="30"/>
      <c r="J404" s="30"/>
      <c r="K404" s="30"/>
    </row>
    <row r="405" spans="4:11" ht="18">
      <c r="D405" s="30"/>
      <c r="E405" s="30"/>
      <c r="F405" s="30"/>
      <c r="G405" s="30"/>
      <c r="H405" s="30"/>
      <c r="I405" s="30"/>
      <c r="J405" s="30"/>
      <c r="K405" s="30"/>
    </row>
    <row r="406" spans="4:11" ht="18">
      <c r="D406" s="30"/>
      <c r="E406" s="30"/>
      <c r="F406" s="30"/>
      <c r="G406" s="30"/>
      <c r="H406" s="30"/>
      <c r="I406" s="30"/>
      <c r="J406" s="30"/>
      <c r="K406" s="30"/>
    </row>
    <row r="407" spans="4:11" ht="18">
      <c r="D407" s="30"/>
      <c r="E407" s="30"/>
      <c r="F407" s="30"/>
      <c r="G407" s="30"/>
      <c r="H407" s="30"/>
      <c r="I407" s="30"/>
      <c r="J407" s="30"/>
      <c r="K407" s="30"/>
    </row>
    <row r="408" spans="4:11" ht="18">
      <c r="D408" s="30"/>
      <c r="E408" s="30"/>
      <c r="F408" s="30"/>
      <c r="G408" s="30"/>
      <c r="H408" s="30"/>
      <c r="I408" s="30"/>
      <c r="J408" s="30"/>
      <c r="K408" s="30"/>
    </row>
    <row r="409" spans="4:11" ht="18">
      <c r="D409" s="30"/>
      <c r="E409" s="30"/>
      <c r="F409" s="30"/>
      <c r="G409" s="30"/>
      <c r="H409" s="30"/>
      <c r="I409" s="30"/>
      <c r="J409" s="30"/>
      <c r="K409" s="30"/>
    </row>
    <row r="410" spans="4:11" ht="18">
      <c r="D410" s="30"/>
      <c r="E410" s="30"/>
      <c r="F410" s="30"/>
      <c r="G410" s="30"/>
      <c r="H410" s="30"/>
      <c r="I410" s="30"/>
      <c r="J410" s="30"/>
      <c r="K410" s="30"/>
    </row>
    <row r="411" spans="4:11" ht="18">
      <c r="D411" s="30"/>
      <c r="E411" s="30"/>
      <c r="F411" s="30"/>
      <c r="G411" s="30"/>
      <c r="H411" s="30"/>
      <c r="I411" s="30"/>
      <c r="J411" s="30"/>
      <c r="K411" s="30"/>
    </row>
    <row r="412" spans="4:11" ht="18">
      <c r="D412" s="30"/>
      <c r="E412" s="30"/>
      <c r="F412" s="30"/>
      <c r="G412" s="30"/>
      <c r="H412" s="30"/>
      <c r="I412" s="30"/>
      <c r="J412" s="30"/>
      <c r="K412" s="30"/>
    </row>
    <row r="413" spans="4:11" ht="18">
      <c r="D413" s="30"/>
      <c r="E413" s="30"/>
      <c r="F413" s="30"/>
      <c r="G413" s="30"/>
      <c r="H413" s="30"/>
      <c r="I413" s="30"/>
      <c r="J413" s="30"/>
      <c r="K413" s="30"/>
    </row>
    <row r="414" spans="4:11" ht="18">
      <c r="D414" s="30"/>
      <c r="E414" s="30"/>
      <c r="F414" s="30"/>
      <c r="G414" s="30"/>
      <c r="H414" s="30"/>
      <c r="I414" s="30"/>
      <c r="J414" s="30"/>
      <c r="K414" s="30"/>
    </row>
    <row r="415" spans="4:11" ht="18">
      <c r="D415" s="30"/>
      <c r="E415" s="30"/>
      <c r="F415" s="30"/>
      <c r="G415" s="30"/>
      <c r="H415" s="30"/>
      <c r="I415" s="30"/>
      <c r="J415" s="30"/>
      <c r="K415" s="30"/>
    </row>
    <row r="416" spans="4:11" ht="18">
      <c r="D416" s="30"/>
      <c r="E416" s="30"/>
      <c r="F416" s="30"/>
      <c r="G416" s="30"/>
      <c r="H416" s="30"/>
      <c r="I416" s="30"/>
      <c r="J416" s="30"/>
      <c r="K416" s="30"/>
    </row>
    <row r="417" spans="4:11" ht="18">
      <c r="D417" s="30"/>
      <c r="E417" s="30"/>
      <c r="F417" s="30"/>
      <c r="G417" s="30"/>
      <c r="H417" s="30"/>
      <c r="I417" s="30"/>
      <c r="J417" s="30"/>
      <c r="K417" s="30"/>
    </row>
    <row r="418" spans="4:11" ht="18">
      <c r="D418" s="30"/>
      <c r="E418" s="30"/>
      <c r="F418" s="30"/>
      <c r="G418" s="30"/>
      <c r="H418" s="30"/>
      <c r="I418" s="30"/>
      <c r="J418" s="30"/>
      <c r="K418" s="30"/>
    </row>
    <row r="419" spans="4:11" ht="18">
      <c r="D419" s="30"/>
      <c r="E419" s="30"/>
      <c r="F419" s="30"/>
      <c r="G419" s="30"/>
      <c r="H419" s="30"/>
      <c r="I419" s="30"/>
      <c r="J419" s="30"/>
      <c r="K419" s="30"/>
    </row>
    <row r="420" spans="4:11" ht="18">
      <c r="D420" s="30"/>
      <c r="E420" s="30"/>
      <c r="F420" s="30"/>
      <c r="G420" s="30"/>
      <c r="H420" s="30"/>
      <c r="I420" s="30"/>
      <c r="J420" s="30"/>
      <c r="K420" s="30"/>
    </row>
    <row r="421" spans="4:11" ht="18">
      <c r="D421" s="30"/>
      <c r="E421" s="30"/>
      <c r="F421" s="30"/>
      <c r="G421" s="30"/>
      <c r="H421" s="30"/>
      <c r="I421" s="30"/>
      <c r="J421" s="30"/>
      <c r="K421" s="30"/>
    </row>
    <row r="422" spans="4:11" ht="18">
      <c r="D422" s="30"/>
      <c r="E422" s="30"/>
      <c r="F422" s="30"/>
      <c r="G422" s="30"/>
      <c r="H422" s="30"/>
      <c r="I422" s="30"/>
      <c r="J422" s="30"/>
      <c r="K422" s="30"/>
    </row>
    <row r="423" spans="4:11" ht="18">
      <c r="D423" s="30"/>
      <c r="E423" s="30"/>
      <c r="F423" s="30"/>
      <c r="G423" s="30"/>
      <c r="H423" s="30"/>
      <c r="I423" s="30"/>
      <c r="J423" s="30"/>
      <c r="K423" s="30"/>
    </row>
    <row r="424" spans="4:11" ht="18">
      <c r="D424" s="30"/>
      <c r="E424" s="30"/>
      <c r="F424" s="30"/>
      <c r="G424" s="30"/>
      <c r="H424" s="30"/>
      <c r="I424" s="30"/>
      <c r="J424" s="30"/>
      <c r="K424" s="30"/>
    </row>
    <row r="425" spans="4:11" ht="18">
      <c r="D425" s="30"/>
      <c r="E425" s="30"/>
      <c r="F425" s="30"/>
      <c r="G425" s="30"/>
      <c r="H425" s="30"/>
      <c r="I425" s="30"/>
      <c r="J425" s="30"/>
      <c r="K425" s="30"/>
    </row>
    <row r="426" spans="4:11" ht="18">
      <c r="D426" s="30"/>
      <c r="E426" s="30"/>
      <c r="F426" s="30"/>
      <c r="G426" s="30"/>
      <c r="H426" s="30"/>
      <c r="I426" s="30"/>
      <c r="J426" s="30"/>
      <c r="K426" s="30"/>
    </row>
    <row r="427" spans="4:11" ht="18">
      <c r="D427" s="30"/>
      <c r="E427" s="30"/>
      <c r="F427" s="30"/>
      <c r="G427" s="30"/>
      <c r="H427" s="30"/>
      <c r="I427" s="30"/>
      <c r="J427" s="30"/>
      <c r="K427" s="30"/>
    </row>
    <row r="428" spans="4:11" ht="18">
      <c r="D428" s="30"/>
      <c r="E428" s="30"/>
      <c r="F428" s="30"/>
      <c r="G428" s="30"/>
      <c r="H428" s="30"/>
      <c r="I428" s="30"/>
      <c r="J428" s="30"/>
      <c r="K428" s="30"/>
    </row>
    <row r="429" spans="4:11" ht="18">
      <c r="D429" s="30"/>
      <c r="E429" s="30"/>
      <c r="F429" s="30"/>
      <c r="G429" s="30"/>
      <c r="H429" s="30"/>
      <c r="I429" s="30"/>
      <c r="J429" s="30"/>
      <c r="K429" s="30"/>
    </row>
    <row r="430" spans="4:11" ht="18">
      <c r="D430" s="30"/>
      <c r="E430" s="30"/>
      <c r="F430" s="30"/>
      <c r="G430" s="30"/>
      <c r="H430" s="30"/>
      <c r="I430" s="30"/>
      <c r="J430" s="30"/>
      <c r="K430" s="30"/>
    </row>
    <row r="431" spans="4:11" ht="18">
      <c r="D431" s="30"/>
      <c r="E431" s="30"/>
      <c r="F431" s="30"/>
      <c r="G431" s="30"/>
      <c r="H431" s="30"/>
      <c r="I431" s="30"/>
      <c r="J431" s="30"/>
      <c r="K431" s="30"/>
    </row>
    <row r="432" spans="4:11" ht="18">
      <c r="D432" s="30"/>
      <c r="E432" s="30"/>
      <c r="F432" s="30"/>
      <c r="G432" s="30"/>
      <c r="H432" s="30"/>
      <c r="I432" s="30"/>
      <c r="J432" s="30"/>
      <c r="K432" s="30"/>
    </row>
    <row r="433" spans="4:11" ht="18">
      <c r="D433" s="30"/>
      <c r="E433" s="30"/>
      <c r="F433" s="30"/>
      <c r="G433" s="30"/>
      <c r="H433" s="30"/>
      <c r="I433" s="30"/>
      <c r="J433" s="30"/>
      <c r="K433" s="30"/>
    </row>
    <row r="434" spans="4:11" ht="18">
      <c r="D434" s="30"/>
      <c r="E434" s="30"/>
      <c r="F434" s="30"/>
      <c r="G434" s="30"/>
      <c r="H434" s="30"/>
      <c r="I434" s="30"/>
      <c r="J434" s="30"/>
      <c r="K434" s="30"/>
    </row>
    <row r="435" spans="4:11" ht="18">
      <c r="D435" s="30"/>
      <c r="E435" s="30"/>
      <c r="F435" s="30"/>
      <c r="G435" s="30"/>
      <c r="H435" s="30"/>
      <c r="I435" s="30"/>
      <c r="J435" s="30"/>
      <c r="K435" s="30"/>
    </row>
    <row r="436" spans="4:11" ht="18">
      <c r="D436" s="30"/>
      <c r="E436" s="30"/>
      <c r="F436" s="30"/>
      <c r="G436" s="30"/>
      <c r="H436" s="30"/>
      <c r="I436" s="30"/>
      <c r="J436" s="30"/>
      <c r="K436" s="30"/>
    </row>
    <row r="437" spans="4:11" ht="18">
      <c r="D437" s="30"/>
      <c r="E437" s="30"/>
      <c r="F437" s="30"/>
      <c r="G437" s="30"/>
      <c r="H437" s="30"/>
      <c r="I437" s="30"/>
      <c r="J437" s="30"/>
      <c r="K437" s="30"/>
    </row>
    <row r="438" spans="4:11" ht="18">
      <c r="D438" s="30"/>
      <c r="E438" s="30"/>
      <c r="F438" s="30"/>
      <c r="G438" s="30"/>
      <c r="H438" s="30"/>
      <c r="I438" s="30"/>
      <c r="J438" s="30"/>
      <c r="K438" s="30"/>
    </row>
    <row r="439" spans="4:11" ht="18">
      <c r="D439" s="30"/>
      <c r="E439" s="30"/>
      <c r="F439" s="30"/>
      <c r="G439" s="30"/>
      <c r="H439" s="30"/>
      <c r="I439" s="30"/>
      <c r="J439" s="30"/>
      <c r="K439" s="30"/>
    </row>
    <row r="440" spans="4:11" ht="18">
      <c r="D440" s="30"/>
      <c r="E440" s="30"/>
      <c r="F440" s="30"/>
      <c r="G440" s="30"/>
      <c r="H440" s="30"/>
      <c r="I440" s="30"/>
      <c r="J440" s="30"/>
      <c r="K440" s="30"/>
    </row>
    <row r="441" spans="4:11" ht="18">
      <c r="D441" s="30"/>
      <c r="E441" s="30"/>
      <c r="F441" s="30"/>
      <c r="G441" s="30"/>
      <c r="H441" s="30"/>
      <c r="I441" s="30"/>
      <c r="J441" s="30"/>
      <c r="K441" s="30"/>
    </row>
    <row r="442" spans="4:11" ht="18">
      <c r="D442" s="30"/>
      <c r="E442" s="30"/>
      <c r="F442" s="30"/>
      <c r="G442" s="30"/>
      <c r="H442" s="30"/>
      <c r="I442" s="30"/>
      <c r="J442" s="30"/>
      <c r="K442" s="30"/>
    </row>
    <row r="443" spans="4:11" ht="18">
      <c r="D443" s="30"/>
      <c r="E443" s="30"/>
      <c r="F443" s="30"/>
      <c r="G443" s="30"/>
      <c r="H443" s="30"/>
      <c r="I443" s="30"/>
      <c r="J443" s="30"/>
      <c r="K443" s="30"/>
    </row>
    <row r="444" spans="4:11" ht="18">
      <c r="D444" s="30"/>
      <c r="E444" s="30"/>
      <c r="F444" s="30"/>
      <c r="G444" s="30"/>
      <c r="H444" s="30"/>
      <c r="I444" s="30"/>
      <c r="J444" s="30"/>
      <c r="K444" s="30"/>
    </row>
    <row r="445" spans="4:11" ht="18">
      <c r="D445" s="30"/>
      <c r="E445" s="30"/>
      <c r="F445" s="30"/>
      <c r="G445" s="30"/>
      <c r="H445" s="30"/>
      <c r="I445" s="30"/>
      <c r="J445" s="30"/>
      <c r="K445" s="30"/>
    </row>
    <row r="446" spans="4:11" ht="18">
      <c r="D446" s="30"/>
      <c r="E446" s="30"/>
      <c r="F446" s="30"/>
      <c r="G446" s="30"/>
      <c r="H446" s="30"/>
      <c r="I446" s="30"/>
      <c r="J446" s="30"/>
      <c r="K446" s="30"/>
    </row>
    <row r="447" spans="4:11" ht="18">
      <c r="D447" s="30"/>
      <c r="E447" s="30"/>
      <c r="F447" s="30"/>
      <c r="G447" s="30"/>
      <c r="H447" s="30"/>
      <c r="I447" s="30"/>
      <c r="J447" s="30"/>
      <c r="K447" s="30"/>
    </row>
    <row r="448" spans="4:11" ht="18">
      <c r="D448" s="30"/>
      <c r="E448" s="30"/>
      <c r="F448" s="30"/>
      <c r="G448" s="30"/>
      <c r="H448" s="30"/>
      <c r="I448" s="30"/>
      <c r="J448" s="30"/>
      <c r="K448" s="30"/>
    </row>
    <row r="449" spans="4:11" ht="18">
      <c r="D449" s="30"/>
      <c r="E449" s="30"/>
      <c r="F449" s="30"/>
      <c r="G449" s="30"/>
      <c r="H449" s="30"/>
      <c r="I449" s="30"/>
      <c r="J449" s="30"/>
      <c r="K449" s="30"/>
    </row>
    <row r="450" spans="4:11" ht="18">
      <c r="D450" s="30"/>
      <c r="E450" s="30"/>
      <c r="F450" s="30"/>
      <c r="G450" s="30"/>
      <c r="H450" s="30"/>
      <c r="I450" s="30"/>
      <c r="J450" s="30"/>
      <c r="K450" s="30"/>
    </row>
    <row r="451" spans="4:11" ht="18">
      <c r="D451" s="30"/>
      <c r="E451" s="30"/>
      <c r="F451" s="30"/>
      <c r="G451" s="30"/>
      <c r="H451" s="30"/>
      <c r="I451" s="30"/>
      <c r="J451" s="30"/>
      <c r="K451" s="30"/>
    </row>
    <row r="452" spans="4:11" ht="18">
      <c r="D452" s="30"/>
      <c r="E452" s="30"/>
      <c r="F452" s="30"/>
      <c r="G452" s="30"/>
      <c r="H452" s="30"/>
      <c r="I452" s="30"/>
      <c r="J452" s="30"/>
      <c r="K452" s="30"/>
    </row>
    <row r="453" spans="4:11" ht="18">
      <c r="D453" s="30"/>
      <c r="E453" s="30"/>
      <c r="F453" s="30"/>
      <c r="G453" s="30"/>
      <c r="H453" s="30"/>
      <c r="I453" s="30"/>
      <c r="J453" s="30"/>
      <c r="K453" s="30"/>
    </row>
    <row r="454" spans="4:11" ht="18">
      <c r="D454" s="30"/>
      <c r="E454" s="30"/>
      <c r="F454" s="30"/>
      <c r="G454" s="30"/>
      <c r="H454" s="30"/>
      <c r="I454" s="30"/>
      <c r="J454" s="30"/>
      <c r="K454" s="30"/>
    </row>
    <row r="455" spans="4:11" ht="18">
      <c r="D455" s="30"/>
      <c r="E455" s="30"/>
      <c r="F455" s="30"/>
      <c r="G455" s="30"/>
      <c r="H455" s="30"/>
      <c r="I455" s="30"/>
      <c r="J455" s="30"/>
      <c r="K455" s="30"/>
    </row>
    <row r="456" spans="4:11" ht="18">
      <c r="D456" s="30"/>
      <c r="E456" s="30"/>
      <c r="F456" s="30"/>
      <c r="G456" s="30"/>
      <c r="H456" s="30"/>
      <c r="I456" s="30"/>
      <c r="J456" s="30"/>
      <c r="K456" s="30"/>
    </row>
    <row r="457" spans="4:11" ht="18">
      <c r="D457" s="30"/>
      <c r="E457" s="30"/>
      <c r="F457" s="30"/>
      <c r="G457" s="30"/>
      <c r="H457" s="30"/>
      <c r="I457" s="30"/>
      <c r="J457" s="30"/>
      <c r="K457" s="30"/>
    </row>
    <row r="458" spans="4:11" ht="18">
      <c r="D458" s="30"/>
      <c r="E458" s="30"/>
      <c r="F458" s="30"/>
      <c r="G458" s="30"/>
      <c r="H458" s="30"/>
      <c r="I458" s="30"/>
      <c r="J458" s="30"/>
      <c r="K458" s="30"/>
    </row>
    <row r="459" spans="4:11" ht="18">
      <c r="D459" s="30"/>
      <c r="E459" s="30"/>
      <c r="F459" s="30"/>
      <c r="G459" s="30"/>
      <c r="H459" s="30"/>
      <c r="I459" s="30"/>
      <c r="J459" s="30"/>
      <c r="K459" s="30"/>
    </row>
    <row r="460" spans="4:11" ht="18">
      <c r="D460" s="30"/>
      <c r="E460" s="30"/>
      <c r="F460" s="30"/>
      <c r="G460" s="30"/>
      <c r="H460" s="30"/>
      <c r="I460" s="30"/>
      <c r="J460" s="30"/>
      <c r="K460" s="30"/>
    </row>
    <row r="461" spans="4:11" ht="18">
      <c r="D461" s="30"/>
      <c r="E461" s="30"/>
      <c r="F461" s="30"/>
      <c r="G461" s="30"/>
      <c r="H461" s="30"/>
      <c r="I461" s="30"/>
      <c r="J461" s="30"/>
      <c r="K461" s="30"/>
    </row>
    <row r="462" spans="4:11" ht="18">
      <c r="D462" s="30"/>
      <c r="E462" s="30"/>
      <c r="F462" s="30"/>
      <c r="G462" s="30"/>
      <c r="H462" s="30"/>
      <c r="I462" s="30"/>
      <c r="J462" s="30"/>
      <c r="K462" s="30"/>
    </row>
    <row r="463" spans="4:11" ht="18">
      <c r="D463" s="30"/>
      <c r="E463" s="30"/>
      <c r="F463" s="30"/>
      <c r="G463" s="30"/>
      <c r="H463" s="30"/>
      <c r="I463" s="30"/>
      <c r="J463" s="30"/>
      <c r="K463" s="30"/>
    </row>
    <row r="464" spans="4:11" ht="18">
      <c r="D464" s="30"/>
      <c r="E464" s="30"/>
      <c r="F464" s="30"/>
      <c r="G464" s="30"/>
      <c r="H464" s="30"/>
      <c r="I464" s="30"/>
      <c r="J464" s="30"/>
      <c r="K464" s="30"/>
    </row>
    <row r="465" spans="4:11" ht="18">
      <c r="D465" s="30"/>
      <c r="E465" s="30"/>
      <c r="F465" s="30"/>
      <c r="G465" s="30"/>
      <c r="H465" s="30"/>
      <c r="I465" s="30"/>
      <c r="J465" s="30"/>
      <c r="K465" s="30"/>
    </row>
    <row r="466" spans="4:11" ht="18">
      <c r="D466" s="30"/>
      <c r="E466" s="30"/>
      <c r="F466" s="30"/>
      <c r="G466" s="30"/>
      <c r="H466" s="30"/>
      <c r="I466" s="30"/>
      <c r="J466" s="30"/>
      <c r="K466" s="30"/>
    </row>
    <row r="467" spans="4:11" ht="18">
      <c r="D467" s="30"/>
      <c r="E467" s="30"/>
      <c r="F467" s="30"/>
      <c r="G467" s="30"/>
      <c r="H467" s="30"/>
      <c r="I467" s="30"/>
      <c r="J467" s="30"/>
      <c r="K467" s="30"/>
    </row>
    <row r="468" spans="4:11" ht="18">
      <c r="D468" s="30"/>
      <c r="E468" s="30"/>
      <c r="F468" s="30"/>
      <c r="G468" s="30"/>
      <c r="H468" s="30"/>
      <c r="I468" s="30"/>
      <c r="J468" s="30"/>
      <c r="K468" s="30"/>
    </row>
    <row r="469" spans="4:11" ht="18">
      <c r="D469" s="30"/>
      <c r="E469" s="30"/>
      <c r="F469" s="30"/>
      <c r="G469" s="30"/>
      <c r="H469" s="30"/>
      <c r="I469" s="30"/>
      <c r="J469" s="30"/>
      <c r="K469" s="30"/>
    </row>
    <row r="470" spans="4:11" ht="18">
      <c r="D470" s="30"/>
      <c r="E470" s="30"/>
      <c r="F470" s="30"/>
      <c r="G470" s="30"/>
      <c r="H470" s="30"/>
      <c r="I470" s="30"/>
      <c r="J470" s="30"/>
      <c r="K470" s="30"/>
    </row>
    <row r="471" spans="4:11" ht="18">
      <c r="D471" s="30"/>
      <c r="E471" s="30"/>
      <c r="F471" s="30"/>
      <c r="G471" s="30"/>
      <c r="H471" s="30"/>
      <c r="I471" s="30"/>
      <c r="J471" s="30"/>
      <c r="K471" s="30"/>
    </row>
    <row r="472" spans="4:11" ht="18">
      <c r="D472" s="30"/>
      <c r="E472" s="30"/>
      <c r="F472" s="30"/>
      <c r="G472" s="30"/>
      <c r="H472" s="30"/>
      <c r="I472" s="30"/>
      <c r="J472" s="30"/>
      <c r="K472" s="30"/>
    </row>
    <row r="473" spans="4:11" ht="18">
      <c r="D473" s="30"/>
      <c r="E473" s="30"/>
      <c r="F473" s="30"/>
      <c r="G473" s="30"/>
      <c r="H473" s="30"/>
      <c r="I473" s="30"/>
      <c r="J473" s="30"/>
      <c r="K473" s="30"/>
    </row>
    <row r="474" spans="4:11" ht="18">
      <c r="D474" s="30"/>
      <c r="E474" s="30"/>
      <c r="F474" s="30"/>
      <c r="G474" s="30"/>
      <c r="H474" s="30"/>
      <c r="I474" s="30"/>
      <c r="J474" s="30"/>
      <c r="K474" s="30"/>
    </row>
    <row r="475" spans="4:11" ht="18">
      <c r="D475" s="30"/>
      <c r="E475" s="30"/>
      <c r="F475" s="30"/>
      <c r="G475" s="30"/>
      <c r="H475" s="30"/>
      <c r="I475" s="30"/>
      <c r="J475" s="30"/>
      <c r="K475" s="30"/>
    </row>
    <row r="476" spans="4:11" ht="18">
      <c r="D476" s="30"/>
      <c r="E476" s="30"/>
      <c r="F476" s="30"/>
      <c r="G476" s="30"/>
      <c r="H476" s="30"/>
      <c r="I476" s="30"/>
      <c r="J476" s="30"/>
      <c r="K476" s="30"/>
    </row>
    <row r="477" spans="4:11" ht="18">
      <c r="D477" s="30"/>
      <c r="E477" s="30"/>
      <c r="F477" s="30"/>
      <c r="G477" s="30"/>
      <c r="H477" s="30"/>
      <c r="I477" s="30"/>
      <c r="J477" s="30"/>
      <c r="K477" s="30"/>
    </row>
    <row r="478" spans="4:11" ht="18">
      <c r="D478" s="30"/>
      <c r="E478" s="30"/>
      <c r="F478" s="30"/>
      <c r="G478" s="30"/>
      <c r="H478" s="30"/>
      <c r="I478" s="30"/>
      <c r="J478" s="30"/>
      <c r="K478" s="30"/>
    </row>
    <row r="479" spans="4:11" ht="18">
      <c r="D479" s="30"/>
      <c r="E479" s="30"/>
      <c r="F479" s="30"/>
      <c r="G479" s="30"/>
      <c r="H479" s="30"/>
      <c r="I479" s="30"/>
      <c r="J479" s="30"/>
      <c r="K479" s="30"/>
    </row>
    <row r="480" spans="4:11" ht="18">
      <c r="D480" s="30"/>
      <c r="E480" s="30"/>
      <c r="F480" s="30"/>
      <c r="G480" s="30"/>
      <c r="H480" s="30"/>
      <c r="I480" s="30"/>
      <c r="J480" s="30"/>
      <c r="K480" s="30"/>
    </row>
    <row r="481" spans="4:11" ht="18">
      <c r="D481" s="30"/>
      <c r="E481" s="30"/>
      <c r="F481" s="30"/>
      <c r="G481" s="30"/>
      <c r="H481" s="30"/>
      <c r="I481" s="30"/>
      <c r="J481" s="30"/>
      <c r="K481" s="30"/>
    </row>
    <row r="482" spans="4:11" ht="18">
      <c r="D482" s="30"/>
      <c r="E482" s="30"/>
      <c r="F482" s="30"/>
      <c r="G482" s="30"/>
      <c r="H482" s="30"/>
      <c r="I482" s="30"/>
      <c r="J482" s="30"/>
      <c r="K482" s="30"/>
    </row>
    <row r="483" spans="4:11" ht="18">
      <c r="D483" s="30"/>
      <c r="E483" s="30"/>
      <c r="F483" s="30"/>
      <c r="G483" s="30"/>
      <c r="H483" s="30"/>
      <c r="I483" s="30"/>
      <c r="J483" s="30"/>
      <c r="K483" s="30"/>
    </row>
    <row r="484" spans="4:11" ht="18">
      <c r="D484" s="30"/>
      <c r="E484" s="30"/>
      <c r="F484" s="30"/>
      <c r="G484" s="30"/>
      <c r="H484" s="30"/>
      <c r="I484" s="30"/>
      <c r="J484" s="30"/>
      <c r="K484" s="30"/>
    </row>
    <row r="485" spans="4:11" ht="18">
      <c r="D485" s="30"/>
      <c r="E485" s="30"/>
      <c r="F485" s="30"/>
      <c r="G485" s="30"/>
      <c r="H485" s="30"/>
      <c r="I485" s="30"/>
      <c r="J485" s="30"/>
      <c r="K485" s="30"/>
    </row>
    <row r="486" spans="4:11" ht="18">
      <c r="D486" s="30"/>
      <c r="E486" s="30"/>
      <c r="F486" s="30"/>
      <c r="G486" s="30"/>
      <c r="H486" s="30"/>
      <c r="I486" s="30"/>
      <c r="J486" s="30"/>
      <c r="K486" s="30"/>
    </row>
    <row r="487" spans="4:11" ht="18">
      <c r="D487" s="30"/>
      <c r="E487" s="30"/>
      <c r="F487" s="30"/>
      <c r="G487" s="30"/>
      <c r="H487" s="30"/>
      <c r="I487" s="30"/>
      <c r="J487" s="30"/>
      <c r="K487" s="30"/>
    </row>
    <row r="488" spans="4:11" ht="18">
      <c r="D488" s="30"/>
      <c r="E488" s="30"/>
      <c r="F488" s="30"/>
      <c r="G488" s="30"/>
      <c r="H488" s="30"/>
      <c r="I488" s="30"/>
      <c r="J488" s="30"/>
      <c r="K488" s="30"/>
    </row>
    <row r="489" spans="4:11" ht="18">
      <c r="D489" s="30"/>
      <c r="E489" s="30"/>
      <c r="F489" s="30"/>
      <c r="G489" s="30"/>
      <c r="H489" s="30"/>
      <c r="I489" s="30"/>
      <c r="J489" s="30"/>
      <c r="K489" s="30"/>
    </row>
    <row r="490" spans="4:11" ht="18">
      <c r="D490" s="30"/>
      <c r="E490" s="30"/>
      <c r="F490" s="30"/>
      <c r="G490" s="30"/>
      <c r="H490" s="30"/>
      <c r="I490" s="30"/>
      <c r="J490" s="30"/>
      <c r="K490" s="30"/>
    </row>
    <row r="491" spans="4:11" ht="18">
      <c r="D491" s="30"/>
      <c r="E491" s="30"/>
      <c r="F491" s="30"/>
      <c r="G491" s="30"/>
      <c r="H491" s="30"/>
      <c r="I491" s="30"/>
      <c r="J491" s="30"/>
      <c r="K491" s="30"/>
    </row>
    <row r="492" spans="4:11" ht="18">
      <c r="D492" s="30"/>
      <c r="E492" s="30"/>
      <c r="F492" s="30"/>
      <c r="G492" s="30"/>
      <c r="H492" s="30"/>
      <c r="I492" s="30"/>
      <c r="J492" s="30"/>
      <c r="K492" s="30"/>
    </row>
    <row r="493" spans="4:11" ht="18">
      <c r="D493" s="30"/>
      <c r="E493" s="30"/>
      <c r="F493" s="30"/>
      <c r="G493" s="30"/>
      <c r="H493" s="30"/>
      <c r="I493" s="30"/>
      <c r="J493" s="30"/>
      <c r="K493" s="30"/>
    </row>
    <row r="494" spans="4:11" ht="18">
      <c r="D494" s="30"/>
      <c r="E494" s="30"/>
      <c r="F494" s="30"/>
      <c r="G494" s="30"/>
      <c r="H494" s="30"/>
      <c r="I494" s="30"/>
      <c r="J494" s="30"/>
      <c r="K494" s="30"/>
    </row>
    <row r="495" spans="4:11" ht="18">
      <c r="D495" s="30"/>
      <c r="E495" s="30"/>
      <c r="F495" s="30"/>
      <c r="G495" s="30"/>
      <c r="H495" s="30"/>
      <c r="I495" s="30"/>
      <c r="J495" s="30"/>
      <c r="K495" s="30"/>
    </row>
    <row r="496" spans="4:11" ht="18">
      <c r="D496" s="30"/>
      <c r="E496" s="30"/>
      <c r="F496" s="30"/>
      <c r="G496" s="30"/>
      <c r="H496" s="30"/>
      <c r="I496" s="30"/>
      <c r="J496" s="30"/>
      <c r="K496" s="30"/>
    </row>
    <row r="497" spans="4:11" ht="18">
      <c r="D497" s="30"/>
      <c r="E497" s="30"/>
      <c r="F497" s="30"/>
      <c r="G497" s="30"/>
      <c r="H497" s="30"/>
      <c r="I497" s="30"/>
      <c r="J497" s="30"/>
      <c r="K497" s="30"/>
    </row>
    <row r="498" spans="4:11" ht="18">
      <c r="D498" s="30"/>
      <c r="E498" s="30"/>
      <c r="F498" s="30"/>
      <c r="G498" s="30"/>
      <c r="H498" s="30"/>
      <c r="I498" s="30"/>
      <c r="J498" s="30"/>
      <c r="K498" s="30"/>
    </row>
    <row r="499" spans="4:11" ht="18">
      <c r="D499" s="30"/>
      <c r="E499" s="30"/>
      <c r="F499" s="30"/>
      <c r="G499" s="30"/>
      <c r="H499" s="30"/>
      <c r="I499" s="30"/>
      <c r="J499" s="30"/>
      <c r="K499" s="30"/>
    </row>
    <row r="500" spans="4:11" ht="18">
      <c r="D500" s="30"/>
      <c r="E500" s="30"/>
      <c r="F500" s="30"/>
      <c r="G500" s="30"/>
      <c r="H500" s="30"/>
      <c r="I500" s="30"/>
      <c r="J500" s="30"/>
      <c r="K500" s="30"/>
    </row>
    <row r="501" spans="4:11" ht="18">
      <c r="D501" s="30"/>
      <c r="E501" s="30"/>
      <c r="F501" s="30"/>
      <c r="G501" s="30"/>
      <c r="H501" s="30"/>
      <c r="I501" s="30"/>
      <c r="J501" s="30"/>
      <c r="K501" s="30"/>
    </row>
    <row r="502" spans="4:11" ht="18">
      <c r="D502" s="30"/>
      <c r="E502" s="30"/>
      <c r="F502" s="30"/>
      <c r="G502" s="30"/>
      <c r="H502" s="30"/>
      <c r="I502" s="30"/>
      <c r="J502" s="30"/>
      <c r="K502" s="30"/>
    </row>
    <row r="503" spans="4:11" ht="18">
      <c r="D503" s="30"/>
      <c r="E503" s="30"/>
      <c r="F503" s="30"/>
      <c r="G503" s="30"/>
      <c r="H503" s="30"/>
      <c r="I503" s="30"/>
      <c r="J503" s="30"/>
      <c r="K503" s="30"/>
    </row>
    <row r="504" spans="4:11" ht="18">
      <c r="D504" s="30"/>
      <c r="E504" s="30"/>
      <c r="F504" s="30"/>
      <c r="G504" s="30"/>
      <c r="H504" s="30"/>
      <c r="I504" s="30"/>
      <c r="J504" s="30"/>
      <c r="K504" s="30"/>
    </row>
    <row r="505" spans="4:11" ht="18">
      <c r="D505" s="30"/>
      <c r="E505" s="30"/>
      <c r="F505" s="30"/>
      <c r="G505" s="30"/>
      <c r="H505" s="30"/>
      <c r="I505" s="30"/>
      <c r="J505" s="30"/>
      <c r="K505" s="30"/>
    </row>
    <row r="506" spans="4:11" ht="18">
      <c r="D506" s="30"/>
      <c r="E506" s="30"/>
      <c r="F506" s="30"/>
      <c r="G506" s="30"/>
      <c r="H506" s="30"/>
      <c r="I506" s="30"/>
      <c r="J506" s="30"/>
      <c r="K506" s="30"/>
    </row>
    <row r="507" spans="4:11" ht="18">
      <c r="D507" s="30"/>
      <c r="E507" s="30"/>
      <c r="F507" s="30"/>
      <c r="G507" s="30"/>
      <c r="H507" s="30"/>
      <c r="I507" s="30"/>
      <c r="J507" s="30"/>
      <c r="K507" s="30"/>
    </row>
    <row r="508" spans="4:11" ht="18">
      <c r="D508" s="30"/>
      <c r="E508" s="30"/>
      <c r="F508" s="30"/>
      <c r="G508" s="30"/>
      <c r="H508" s="30"/>
      <c r="I508" s="30"/>
      <c r="J508" s="30"/>
      <c r="K508" s="30"/>
    </row>
    <row r="509" spans="4:11" ht="18">
      <c r="D509" s="30"/>
      <c r="E509" s="30"/>
      <c r="F509" s="30"/>
      <c r="G509" s="30"/>
      <c r="H509" s="30"/>
      <c r="I509" s="30"/>
      <c r="J509" s="30"/>
      <c r="K509" s="30"/>
    </row>
    <row r="510" spans="4:11" ht="18">
      <c r="D510" s="30"/>
      <c r="E510" s="30"/>
      <c r="F510" s="30"/>
      <c r="G510" s="30"/>
      <c r="H510" s="30"/>
      <c r="I510" s="30"/>
      <c r="J510" s="30"/>
      <c r="K510" s="30"/>
    </row>
    <row r="511" spans="4:11" ht="18">
      <c r="D511" s="30"/>
      <c r="E511" s="30"/>
      <c r="F511" s="30"/>
      <c r="G511" s="30"/>
      <c r="H511" s="30"/>
      <c r="I511" s="30"/>
      <c r="J511" s="30"/>
      <c r="K511" s="30"/>
    </row>
    <row r="512" spans="4:11" ht="18">
      <c r="D512" s="30"/>
      <c r="E512" s="30"/>
      <c r="F512" s="30"/>
      <c r="G512" s="30"/>
      <c r="H512" s="30"/>
      <c r="I512" s="30"/>
      <c r="J512" s="30"/>
      <c r="K512" s="30"/>
    </row>
    <row r="513" spans="4:11" ht="18">
      <c r="D513" s="30"/>
      <c r="E513" s="30"/>
      <c r="F513" s="30"/>
      <c r="G513" s="30"/>
      <c r="H513" s="30"/>
      <c r="I513" s="30"/>
      <c r="J513" s="30"/>
      <c r="K513" s="30"/>
    </row>
    <row r="514" spans="4:11" ht="18">
      <c r="D514" s="30"/>
      <c r="E514" s="30"/>
      <c r="F514" s="30"/>
      <c r="G514" s="30"/>
      <c r="H514" s="30"/>
      <c r="I514" s="30"/>
      <c r="J514" s="30"/>
      <c r="K514" s="30"/>
    </row>
    <row r="515" spans="4:11" ht="18">
      <c r="D515" s="30"/>
      <c r="E515" s="30"/>
      <c r="F515" s="30"/>
      <c r="G515" s="30"/>
      <c r="H515" s="30"/>
      <c r="I515" s="30"/>
      <c r="J515" s="30"/>
      <c r="K515" s="30"/>
    </row>
    <row r="516" spans="4:11" ht="18">
      <c r="D516" s="30"/>
      <c r="E516" s="30"/>
      <c r="F516" s="30"/>
      <c r="G516" s="30"/>
      <c r="H516" s="30"/>
      <c r="I516" s="30"/>
      <c r="J516" s="30"/>
      <c r="K516" s="30"/>
    </row>
    <row r="517" spans="4:11" ht="18">
      <c r="D517" s="30"/>
      <c r="E517" s="30"/>
      <c r="F517" s="30"/>
      <c r="G517" s="30"/>
      <c r="H517" s="30"/>
      <c r="I517" s="30"/>
      <c r="J517" s="30"/>
      <c r="K517" s="30"/>
    </row>
    <row r="518" spans="4:11" ht="18">
      <c r="D518" s="30"/>
      <c r="E518" s="30"/>
      <c r="F518" s="30"/>
      <c r="G518" s="30"/>
      <c r="H518" s="30"/>
      <c r="I518" s="30"/>
      <c r="J518" s="30"/>
      <c r="K518" s="30"/>
    </row>
    <row r="519" spans="4:11" ht="18">
      <c r="D519" s="30"/>
      <c r="E519" s="30"/>
      <c r="F519" s="30"/>
      <c r="G519" s="30"/>
      <c r="H519" s="30"/>
      <c r="I519" s="30"/>
      <c r="J519" s="30"/>
      <c r="K519" s="30"/>
    </row>
    <row r="520" spans="4:11" ht="18">
      <c r="D520" s="30"/>
      <c r="E520" s="30"/>
      <c r="F520" s="30"/>
      <c r="G520" s="30"/>
      <c r="H520" s="30"/>
      <c r="I520" s="30"/>
      <c r="J520" s="30"/>
      <c r="K520" s="30"/>
    </row>
    <row r="521" spans="4:11" ht="18">
      <c r="D521" s="30"/>
      <c r="E521" s="30"/>
      <c r="F521" s="30"/>
      <c r="G521" s="30"/>
      <c r="H521" s="30"/>
      <c r="I521" s="30"/>
      <c r="J521" s="30"/>
      <c r="K521" s="30"/>
    </row>
    <row r="522" spans="4:11" ht="18">
      <c r="D522" s="30"/>
      <c r="E522" s="30"/>
      <c r="F522" s="30"/>
      <c r="G522" s="30"/>
      <c r="H522" s="30"/>
      <c r="I522" s="30"/>
      <c r="J522" s="30"/>
      <c r="K522" s="30"/>
    </row>
    <row r="523" spans="4:11" ht="18">
      <c r="D523" s="30"/>
      <c r="E523" s="30"/>
      <c r="F523" s="30"/>
      <c r="G523" s="30"/>
      <c r="H523" s="30"/>
      <c r="I523" s="30"/>
      <c r="J523" s="30"/>
      <c r="K523" s="30"/>
    </row>
    <row r="524" spans="4:11" ht="18">
      <c r="D524" s="30"/>
      <c r="E524" s="30"/>
      <c r="F524" s="30"/>
      <c r="G524" s="30"/>
      <c r="H524" s="30"/>
      <c r="I524" s="30"/>
      <c r="J524" s="30"/>
      <c r="K524" s="30"/>
    </row>
    <row r="525" spans="4:11" ht="18">
      <c r="D525" s="30"/>
      <c r="E525" s="30"/>
      <c r="F525" s="30"/>
      <c r="G525" s="30"/>
      <c r="H525" s="30"/>
      <c r="I525" s="30"/>
      <c r="J525" s="30"/>
      <c r="K525" s="30"/>
    </row>
    <row r="526" spans="4:11" ht="18">
      <c r="D526" s="30"/>
      <c r="E526" s="30"/>
      <c r="F526" s="30"/>
      <c r="G526" s="30"/>
      <c r="H526" s="30"/>
      <c r="I526" s="30"/>
      <c r="J526" s="30"/>
      <c r="K526" s="30"/>
    </row>
    <row r="527" spans="4:11" ht="18">
      <c r="D527" s="30"/>
      <c r="E527" s="30"/>
      <c r="F527" s="30"/>
      <c r="G527" s="30"/>
      <c r="H527" s="30"/>
      <c r="I527" s="30"/>
      <c r="J527" s="30"/>
      <c r="K527" s="30"/>
    </row>
    <row r="528" spans="4:11" ht="18">
      <c r="D528" s="30"/>
      <c r="E528" s="30"/>
      <c r="F528" s="30"/>
      <c r="G528" s="30"/>
      <c r="H528" s="30"/>
      <c r="I528" s="30"/>
      <c r="J528" s="30"/>
      <c r="K528" s="30"/>
    </row>
    <row r="529" spans="4:11" ht="18">
      <c r="D529" s="30"/>
      <c r="E529" s="30"/>
      <c r="F529" s="30"/>
      <c r="G529" s="30"/>
      <c r="H529" s="30"/>
      <c r="I529" s="30"/>
      <c r="J529" s="30"/>
      <c r="K529" s="30"/>
    </row>
    <row r="530" spans="4:11" ht="18">
      <c r="D530" s="30"/>
      <c r="E530" s="30"/>
      <c r="F530" s="30"/>
      <c r="G530" s="30"/>
      <c r="H530" s="30"/>
      <c r="I530" s="30"/>
      <c r="J530" s="30"/>
      <c r="K530" s="30"/>
    </row>
    <row r="531" spans="4:11" ht="18">
      <c r="D531" s="30"/>
      <c r="E531" s="30"/>
      <c r="F531" s="30"/>
      <c r="G531" s="30"/>
      <c r="H531" s="30"/>
      <c r="I531" s="30"/>
      <c r="J531" s="30"/>
      <c r="K531" s="30"/>
    </row>
    <row r="532" spans="4:11" ht="18">
      <c r="D532" s="30"/>
      <c r="E532" s="30"/>
      <c r="F532" s="30"/>
      <c r="G532" s="30"/>
      <c r="H532" s="30"/>
      <c r="I532" s="30"/>
      <c r="J532" s="30"/>
      <c r="K532" s="30"/>
    </row>
    <row r="533" spans="4:11" ht="18">
      <c r="D533" s="30"/>
      <c r="E533" s="30"/>
      <c r="F533" s="30"/>
      <c r="G533" s="30"/>
      <c r="H533" s="30"/>
      <c r="I533" s="30"/>
      <c r="J533" s="30"/>
      <c r="K533" s="30"/>
    </row>
    <row r="534" spans="4:11" ht="18">
      <c r="D534" s="30"/>
      <c r="E534" s="30"/>
      <c r="F534" s="30"/>
      <c r="G534" s="30"/>
      <c r="H534" s="30"/>
      <c r="I534" s="30"/>
      <c r="J534" s="30"/>
      <c r="K534" s="30"/>
    </row>
    <row r="535" spans="4:11" ht="18">
      <c r="D535" s="30"/>
      <c r="E535" s="30"/>
      <c r="F535" s="30"/>
      <c r="G535" s="30"/>
      <c r="H535" s="30"/>
      <c r="I535" s="30"/>
      <c r="J535" s="30"/>
      <c r="K535" s="30"/>
    </row>
    <row r="536" spans="4:11" ht="18">
      <c r="D536" s="30"/>
      <c r="E536" s="30"/>
      <c r="F536" s="30"/>
      <c r="G536" s="30"/>
      <c r="H536" s="30"/>
      <c r="I536" s="30"/>
      <c r="J536" s="30"/>
      <c r="K536" s="30"/>
    </row>
    <row r="537" spans="4:11" ht="18">
      <c r="D537" s="30"/>
      <c r="E537" s="30"/>
      <c r="F537" s="30"/>
      <c r="G537" s="30"/>
      <c r="H537" s="30"/>
      <c r="I537" s="30"/>
      <c r="J537" s="30"/>
      <c r="K537" s="30"/>
    </row>
    <row r="538" spans="4:11" ht="18">
      <c r="D538" s="30"/>
      <c r="E538" s="30"/>
      <c r="F538" s="30"/>
      <c r="G538" s="30"/>
      <c r="H538" s="30"/>
      <c r="I538" s="30"/>
      <c r="J538" s="30"/>
      <c r="K538" s="30"/>
    </row>
    <row r="539" spans="4:11" ht="18">
      <c r="D539" s="30"/>
      <c r="E539" s="30"/>
      <c r="F539" s="30"/>
      <c r="G539" s="30"/>
      <c r="H539" s="30"/>
      <c r="I539" s="30"/>
      <c r="J539" s="30"/>
      <c r="K539" s="30"/>
    </row>
    <row r="540" spans="4:11" ht="18">
      <c r="D540" s="30"/>
      <c r="E540" s="30"/>
      <c r="F540" s="30"/>
      <c r="G540" s="30"/>
      <c r="H540" s="30"/>
      <c r="I540" s="30"/>
      <c r="J540" s="30"/>
      <c r="K540" s="30"/>
    </row>
    <row r="541" spans="4:11" ht="18">
      <c r="D541" s="30"/>
      <c r="E541" s="30"/>
      <c r="F541" s="30"/>
      <c r="G541" s="30"/>
      <c r="H541" s="30"/>
      <c r="I541" s="30"/>
      <c r="J541" s="30"/>
      <c r="K541" s="30"/>
    </row>
    <row r="542" spans="4:11" ht="18">
      <c r="D542" s="30"/>
      <c r="E542" s="30"/>
      <c r="F542" s="30"/>
      <c r="G542" s="30"/>
      <c r="H542" s="30"/>
      <c r="I542" s="30"/>
      <c r="J542" s="30"/>
      <c r="K542" s="30"/>
    </row>
    <row r="543" spans="4:11" ht="18">
      <c r="D543" s="30"/>
      <c r="E543" s="30"/>
      <c r="F543" s="30"/>
      <c r="G543" s="30"/>
      <c r="H543" s="30"/>
      <c r="I543" s="30"/>
      <c r="J543" s="30"/>
      <c r="K543" s="30"/>
    </row>
    <row r="544" spans="4:11" ht="18">
      <c r="D544" s="30"/>
      <c r="E544" s="30"/>
      <c r="F544" s="30"/>
      <c r="G544" s="30"/>
      <c r="H544" s="30"/>
      <c r="I544" s="30"/>
      <c r="J544" s="30"/>
      <c r="K544" s="30"/>
    </row>
    <row r="545" spans="4:11" ht="18">
      <c r="D545" s="30"/>
      <c r="E545" s="30"/>
      <c r="F545" s="30"/>
      <c r="G545" s="30"/>
      <c r="H545" s="30"/>
      <c r="I545" s="30"/>
      <c r="J545" s="30"/>
      <c r="K545" s="30"/>
    </row>
    <row r="546" spans="4:11" ht="18">
      <c r="D546" s="30"/>
      <c r="E546" s="30"/>
      <c r="F546" s="30"/>
      <c r="G546" s="30"/>
      <c r="H546" s="30"/>
      <c r="I546" s="30"/>
      <c r="J546" s="30"/>
      <c r="K546" s="30"/>
    </row>
    <row r="547" spans="4:11" ht="18">
      <c r="D547" s="30"/>
      <c r="E547" s="30"/>
      <c r="F547" s="30"/>
      <c r="G547" s="30"/>
      <c r="H547" s="30"/>
      <c r="I547" s="30"/>
      <c r="J547" s="30"/>
      <c r="K547" s="30"/>
    </row>
    <row r="548" spans="4:11" ht="18">
      <c r="D548" s="30"/>
      <c r="E548" s="30"/>
      <c r="F548" s="30"/>
      <c r="G548" s="30"/>
      <c r="H548" s="30"/>
      <c r="I548" s="30"/>
      <c r="J548" s="30"/>
      <c r="K548" s="30"/>
    </row>
    <row r="549" spans="4:11" ht="18">
      <c r="D549" s="30"/>
      <c r="E549" s="30"/>
      <c r="F549" s="30"/>
      <c r="G549" s="30"/>
      <c r="H549" s="30"/>
      <c r="I549" s="30"/>
      <c r="J549" s="30"/>
      <c r="K549" s="30"/>
    </row>
    <row r="550" spans="4:11" ht="18">
      <c r="D550" s="30"/>
      <c r="E550" s="30"/>
      <c r="F550" s="30"/>
      <c r="G550" s="30"/>
      <c r="H550" s="30"/>
      <c r="I550" s="30"/>
      <c r="J550" s="30"/>
      <c r="K550" s="30"/>
    </row>
    <row r="551" spans="4:11" ht="18">
      <c r="D551" s="30"/>
      <c r="E551" s="30"/>
      <c r="F551" s="30"/>
      <c r="G551" s="30"/>
      <c r="H551" s="30"/>
      <c r="I551" s="30"/>
      <c r="J551" s="30"/>
      <c r="K551" s="30"/>
    </row>
    <row r="552" spans="4:11" ht="18">
      <c r="D552" s="30"/>
      <c r="E552" s="30"/>
      <c r="F552" s="30"/>
      <c r="G552" s="30"/>
      <c r="H552" s="30"/>
      <c r="I552" s="30"/>
      <c r="J552" s="30"/>
      <c r="K552" s="30"/>
    </row>
    <row r="553" spans="4:11" ht="18">
      <c r="D553" s="30"/>
      <c r="E553" s="30"/>
      <c r="F553" s="30"/>
      <c r="G553" s="30"/>
      <c r="H553" s="30"/>
      <c r="I553" s="30"/>
      <c r="J553" s="30"/>
      <c r="K553" s="30"/>
    </row>
    <row r="554" spans="4:11" ht="18">
      <c r="D554" s="30"/>
      <c r="E554" s="30"/>
      <c r="F554" s="30"/>
      <c r="G554" s="30"/>
      <c r="H554" s="30"/>
      <c r="I554" s="30"/>
      <c r="J554" s="30"/>
      <c r="K554" s="30"/>
    </row>
    <row r="555" spans="4:11" ht="18">
      <c r="D555" s="30"/>
      <c r="E555" s="30"/>
      <c r="F555" s="30"/>
      <c r="G555" s="30"/>
      <c r="H555" s="30"/>
      <c r="I555" s="30"/>
      <c r="J555" s="30"/>
      <c r="K555" s="30"/>
    </row>
    <row r="556" spans="4:11" ht="18">
      <c r="D556" s="30"/>
      <c r="E556" s="30"/>
      <c r="F556" s="30"/>
      <c r="G556" s="30"/>
      <c r="H556" s="30"/>
      <c r="I556" s="30"/>
      <c r="J556" s="30"/>
      <c r="K556" s="30"/>
    </row>
    <row r="557" spans="4:11" ht="18">
      <c r="D557" s="30"/>
      <c r="E557" s="30"/>
      <c r="F557" s="30"/>
      <c r="G557" s="30"/>
      <c r="H557" s="30"/>
      <c r="I557" s="30"/>
      <c r="J557" s="30"/>
      <c r="K557" s="30"/>
    </row>
    <row r="558" spans="4:11" ht="18">
      <c r="D558" s="30"/>
      <c r="E558" s="30"/>
      <c r="F558" s="30"/>
      <c r="G558" s="30"/>
      <c r="H558" s="30"/>
      <c r="I558" s="30"/>
      <c r="J558" s="30"/>
      <c r="K558" s="30"/>
    </row>
    <row r="559" spans="4:11" ht="18">
      <c r="D559" s="30"/>
      <c r="E559" s="30"/>
      <c r="F559" s="30"/>
      <c r="G559" s="30"/>
      <c r="H559" s="30"/>
      <c r="I559" s="30"/>
      <c r="J559" s="30"/>
      <c r="K559" s="30"/>
    </row>
    <row r="560" spans="4:11" ht="18">
      <c r="D560" s="30"/>
      <c r="E560" s="30"/>
      <c r="F560" s="30"/>
      <c r="G560" s="30"/>
      <c r="H560" s="30"/>
      <c r="I560" s="30"/>
      <c r="J560" s="30"/>
      <c r="K560" s="30"/>
    </row>
    <row r="561" spans="4:11" ht="18">
      <c r="D561" s="30"/>
      <c r="E561" s="30"/>
      <c r="F561" s="30"/>
      <c r="G561" s="30"/>
      <c r="H561" s="30"/>
      <c r="I561" s="30"/>
      <c r="J561" s="30"/>
      <c r="K561" s="30"/>
    </row>
    <row r="562" spans="4:11" ht="18">
      <c r="D562" s="30"/>
      <c r="E562" s="30"/>
      <c r="F562" s="30"/>
      <c r="G562" s="30"/>
      <c r="H562" s="30"/>
      <c r="I562" s="30"/>
      <c r="J562" s="30"/>
      <c r="K562" s="30"/>
    </row>
    <row r="563" spans="4:11" ht="18">
      <c r="D563" s="30"/>
      <c r="E563" s="30"/>
      <c r="F563" s="30"/>
      <c r="G563" s="30"/>
      <c r="H563" s="30"/>
      <c r="I563" s="30"/>
      <c r="J563" s="30"/>
      <c r="K563" s="30"/>
    </row>
    <row r="564" spans="4:11" ht="18">
      <c r="D564" s="30"/>
      <c r="E564" s="30"/>
      <c r="F564" s="30"/>
      <c r="G564" s="30"/>
      <c r="H564" s="30"/>
      <c r="I564" s="30"/>
      <c r="J564" s="30"/>
      <c r="K564" s="30"/>
    </row>
    <row r="565" spans="4:11" ht="18">
      <c r="D565" s="30"/>
      <c r="E565" s="30"/>
      <c r="F565" s="30"/>
      <c r="G565" s="30"/>
      <c r="H565" s="30"/>
      <c r="I565" s="30"/>
      <c r="J565" s="30"/>
      <c r="K565" s="30"/>
    </row>
    <row r="566" spans="4:11" ht="18">
      <c r="D566" s="30"/>
      <c r="E566" s="30"/>
      <c r="F566" s="30"/>
      <c r="G566" s="30"/>
      <c r="H566" s="30"/>
      <c r="I566" s="30"/>
      <c r="J566" s="30"/>
      <c r="K566" s="30"/>
    </row>
    <row r="567" spans="4:11" ht="18">
      <c r="D567" s="30"/>
      <c r="E567" s="30"/>
      <c r="F567" s="30"/>
      <c r="G567" s="30"/>
      <c r="H567" s="30"/>
      <c r="I567" s="30"/>
      <c r="J567" s="30"/>
      <c r="K567" s="30"/>
    </row>
    <row r="568" spans="4:11" ht="18">
      <c r="D568" s="30"/>
      <c r="E568" s="30"/>
      <c r="F568" s="30"/>
      <c r="G568" s="30"/>
      <c r="H568" s="30"/>
      <c r="I568" s="30"/>
      <c r="J568" s="30"/>
      <c r="K568" s="30"/>
    </row>
    <row r="569" spans="4:11" ht="18">
      <c r="D569" s="30"/>
      <c r="E569" s="30"/>
      <c r="F569" s="30"/>
      <c r="G569" s="30"/>
      <c r="H569" s="30"/>
      <c r="I569" s="30"/>
      <c r="J569" s="30"/>
      <c r="K569" s="30"/>
    </row>
    <row r="570" spans="4:11" ht="18">
      <c r="D570" s="30"/>
      <c r="E570" s="30"/>
      <c r="F570" s="30"/>
      <c r="G570" s="30"/>
      <c r="H570" s="30"/>
      <c r="I570" s="30"/>
      <c r="J570" s="30"/>
      <c r="K570" s="30"/>
    </row>
    <row r="571" spans="4:11" ht="18">
      <c r="D571" s="30"/>
      <c r="E571" s="30"/>
      <c r="F571" s="30"/>
      <c r="G571" s="30"/>
      <c r="H571" s="30"/>
      <c r="I571" s="30"/>
      <c r="J571" s="30"/>
      <c r="K571" s="30"/>
    </row>
    <row r="572" spans="4:11" ht="18">
      <c r="D572" s="30"/>
      <c r="E572" s="30"/>
      <c r="F572" s="30"/>
      <c r="G572" s="30"/>
      <c r="H572" s="30"/>
      <c r="I572" s="30"/>
      <c r="J572" s="30"/>
      <c r="K572" s="30"/>
    </row>
    <row r="573" spans="4:11" ht="18">
      <c r="D573" s="30"/>
      <c r="E573" s="30"/>
      <c r="F573" s="30"/>
      <c r="G573" s="30"/>
      <c r="H573" s="30"/>
      <c r="I573" s="30"/>
      <c r="J573" s="30"/>
      <c r="K573" s="30"/>
    </row>
    <row r="574" spans="4:11" ht="18">
      <c r="D574" s="30"/>
      <c r="E574" s="30"/>
      <c r="F574" s="30"/>
      <c r="G574" s="30"/>
      <c r="H574" s="30"/>
      <c r="I574" s="30"/>
      <c r="J574" s="30"/>
      <c r="K574" s="30"/>
    </row>
    <row r="575" spans="4:11" ht="18">
      <c r="D575" s="30"/>
      <c r="E575" s="30"/>
      <c r="F575" s="30"/>
      <c r="G575" s="30"/>
      <c r="H575" s="30"/>
      <c r="I575" s="30"/>
      <c r="J575" s="30"/>
      <c r="K575" s="30"/>
    </row>
    <row r="576" spans="4:11" ht="18">
      <c r="D576" s="30"/>
      <c r="E576" s="30"/>
      <c r="F576" s="30"/>
      <c r="G576" s="30"/>
      <c r="H576" s="30"/>
      <c r="I576" s="30"/>
      <c r="J576" s="30"/>
      <c r="K576" s="30"/>
    </row>
    <row r="577" spans="4:11" ht="18">
      <c r="D577" s="30"/>
      <c r="E577" s="30"/>
      <c r="F577" s="30"/>
      <c r="G577" s="30"/>
      <c r="H577" s="30"/>
      <c r="I577" s="30"/>
      <c r="J577" s="30"/>
      <c r="K577" s="30"/>
    </row>
    <row r="578" spans="4:11" ht="18">
      <c r="D578" s="30"/>
      <c r="E578" s="30"/>
      <c r="F578" s="30"/>
      <c r="G578" s="30"/>
      <c r="H578" s="30"/>
      <c r="I578" s="30"/>
      <c r="J578" s="30"/>
      <c r="K578" s="30"/>
    </row>
    <row r="579" spans="4:11" ht="18">
      <c r="D579" s="30"/>
      <c r="E579" s="30"/>
      <c r="F579" s="30"/>
      <c r="G579" s="30"/>
      <c r="H579" s="30"/>
      <c r="I579" s="30"/>
      <c r="J579" s="30"/>
      <c r="K579" s="30"/>
    </row>
    <row r="580" spans="4:11" ht="18">
      <c r="D580" s="30"/>
      <c r="E580" s="30"/>
      <c r="F580" s="30"/>
      <c r="G580" s="30"/>
      <c r="H580" s="30"/>
      <c r="I580" s="30"/>
      <c r="J580" s="30"/>
      <c r="K580" s="30"/>
    </row>
    <row r="581" spans="4:11" ht="18">
      <c r="D581" s="30"/>
      <c r="E581" s="30"/>
      <c r="F581" s="30"/>
      <c r="G581" s="30"/>
      <c r="H581" s="30"/>
      <c r="I581" s="30"/>
      <c r="J581" s="30"/>
      <c r="K581" s="30"/>
    </row>
    <row r="582" spans="4:11" ht="18">
      <c r="D582" s="30"/>
      <c r="E582" s="30"/>
      <c r="F582" s="30"/>
      <c r="G582" s="30"/>
      <c r="H582" s="30"/>
      <c r="I582" s="30"/>
      <c r="J582" s="30"/>
      <c r="K582" s="30"/>
    </row>
    <row r="583" spans="4:11" ht="18">
      <c r="D583" s="30"/>
      <c r="E583" s="30"/>
      <c r="F583" s="30"/>
      <c r="G583" s="30"/>
      <c r="H583" s="30"/>
      <c r="I583" s="30"/>
      <c r="J583" s="30"/>
      <c r="K583" s="30"/>
    </row>
    <row r="584" spans="4:11" ht="18">
      <c r="D584" s="30"/>
      <c r="E584" s="30"/>
      <c r="F584" s="30"/>
      <c r="G584" s="30"/>
      <c r="H584" s="30"/>
      <c r="I584" s="30"/>
      <c r="J584" s="30"/>
      <c r="K584" s="30"/>
    </row>
    <row r="585" spans="4:11" ht="18">
      <c r="D585" s="30"/>
      <c r="E585" s="30"/>
      <c r="F585" s="30"/>
      <c r="G585" s="30"/>
      <c r="H585" s="30"/>
      <c r="I585" s="30"/>
      <c r="J585" s="30"/>
      <c r="K585" s="30"/>
    </row>
    <row r="586" spans="4:11" ht="18">
      <c r="D586" s="30"/>
      <c r="E586" s="30"/>
      <c r="F586" s="30"/>
      <c r="G586" s="30"/>
      <c r="H586" s="30"/>
      <c r="I586" s="30"/>
      <c r="J586" s="30"/>
      <c r="K586" s="30"/>
    </row>
    <row r="587" spans="4:11" ht="18">
      <c r="D587" s="30"/>
      <c r="E587" s="30"/>
      <c r="F587" s="30"/>
      <c r="G587" s="30"/>
      <c r="H587" s="30"/>
      <c r="I587" s="30"/>
      <c r="J587" s="30"/>
      <c r="K587" s="30"/>
    </row>
    <row r="588" spans="4:11" ht="18">
      <c r="D588" s="30"/>
      <c r="E588" s="30"/>
      <c r="F588" s="30"/>
      <c r="G588" s="30"/>
      <c r="H588" s="30"/>
      <c r="I588" s="30"/>
      <c r="J588" s="30"/>
      <c r="K588" s="30"/>
    </row>
    <row r="589" spans="4:11" ht="18">
      <c r="D589" s="30"/>
      <c r="E589" s="30"/>
      <c r="F589" s="30"/>
      <c r="G589" s="30"/>
      <c r="H589" s="30"/>
      <c r="I589" s="30"/>
      <c r="J589" s="30"/>
      <c r="K589" s="30"/>
    </row>
    <row r="590" spans="4:11" ht="18">
      <c r="D590" s="30"/>
      <c r="E590" s="30"/>
      <c r="F590" s="30"/>
      <c r="G590" s="30"/>
      <c r="H590" s="30"/>
      <c r="I590" s="30"/>
      <c r="J590" s="30"/>
      <c r="K590" s="30"/>
    </row>
    <row r="591" spans="4:11" ht="18">
      <c r="D591" s="30"/>
      <c r="E591" s="30"/>
      <c r="F591" s="30"/>
      <c r="G591" s="30"/>
      <c r="H591" s="30"/>
      <c r="I591" s="30"/>
      <c r="J591" s="30"/>
      <c r="K591" s="30"/>
    </row>
    <row r="592" spans="4:11" ht="18">
      <c r="D592" s="30"/>
      <c r="E592" s="30"/>
      <c r="F592" s="30"/>
      <c r="G592" s="30"/>
      <c r="H592" s="30"/>
      <c r="I592" s="30"/>
      <c r="J592" s="30"/>
      <c r="K592" s="30"/>
    </row>
    <row r="593" spans="4:11" ht="18">
      <c r="D593" s="30"/>
      <c r="E593" s="30"/>
      <c r="F593" s="30"/>
      <c r="G593" s="30"/>
      <c r="H593" s="30"/>
      <c r="I593" s="30"/>
      <c r="J593" s="30"/>
      <c r="K593" s="30"/>
    </row>
    <row r="594" spans="4:11" ht="18">
      <c r="D594" s="30"/>
      <c r="E594" s="30"/>
      <c r="F594" s="30"/>
      <c r="G594" s="30"/>
      <c r="H594" s="30"/>
      <c r="I594" s="30"/>
      <c r="J594" s="30"/>
      <c r="K594" s="30"/>
    </row>
    <row r="595" spans="4:11" ht="18">
      <c r="D595" s="30"/>
      <c r="E595" s="30"/>
      <c r="F595" s="30"/>
      <c r="G595" s="30"/>
      <c r="H595" s="30"/>
      <c r="I595" s="30"/>
      <c r="J595" s="30"/>
      <c r="K595" s="30"/>
    </row>
    <row r="596" spans="4:11" ht="18">
      <c r="D596" s="30"/>
      <c r="E596" s="30"/>
      <c r="F596" s="30"/>
      <c r="G596" s="30"/>
      <c r="H596" s="30"/>
      <c r="I596" s="30"/>
      <c r="J596" s="30"/>
      <c r="K596" s="30"/>
    </row>
    <row r="597" spans="4:11" ht="18">
      <c r="D597" s="30"/>
      <c r="E597" s="30"/>
      <c r="F597" s="30"/>
      <c r="G597" s="30"/>
      <c r="H597" s="30"/>
      <c r="I597" s="30"/>
      <c r="J597" s="30"/>
      <c r="K597" s="30"/>
    </row>
    <row r="598" spans="4:11" ht="18">
      <c r="D598" s="30"/>
      <c r="E598" s="30"/>
      <c r="F598" s="30"/>
      <c r="G598" s="30"/>
      <c r="H598" s="30"/>
      <c r="I598" s="30"/>
      <c r="J598" s="30"/>
      <c r="K598" s="30"/>
    </row>
    <row r="599" spans="4:11" ht="18">
      <c r="D599" s="30"/>
      <c r="E599" s="30"/>
      <c r="F599" s="30"/>
      <c r="G599" s="30"/>
      <c r="H599" s="30"/>
      <c r="I599" s="30"/>
      <c r="J599" s="30"/>
      <c r="K599" s="30"/>
    </row>
    <row r="600" spans="4:11" ht="18">
      <c r="D600" s="30"/>
      <c r="E600" s="30"/>
      <c r="F600" s="30"/>
      <c r="G600" s="30"/>
      <c r="H600" s="30"/>
      <c r="I600" s="30"/>
      <c r="J600" s="30"/>
      <c r="K600" s="30"/>
    </row>
    <row r="601" spans="4:11" ht="18">
      <c r="D601" s="30"/>
      <c r="E601" s="30"/>
      <c r="F601" s="30"/>
      <c r="G601" s="30"/>
      <c r="H601" s="30"/>
      <c r="I601" s="30"/>
      <c r="J601" s="30"/>
      <c r="K601" s="30"/>
    </row>
    <row r="602" spans="4:11" ht="18">
      <c r="D602" s="30"/>
      <c r="E602" s="30"/>
      <c r="F602" s="30"/>
      <c r="G602" s="30"/>
      <c r="H602" s="30"/>
      <c r="I602" s="30"/>
      <c r="J602" s="30"/>
      <c r="K602" s="30"/>
    </row>
    <row r="603" spans="4:11" ht="18">
      <c r="D603" s="30"/>
      <c r="E603" s="30"/>
      <c r="F603" s="30"/>
      <c r="G603" s="30"/>
      <c r="H603" s="30"/>
      <c r="I603" s="30"/>
      <c r="J603" s="30"/>
      <c r="K603" s="30"/>
    </row>
    <row r="604" spans="4:11" ht="18">
      <c r="D604" s="30"/>
      <c r="E604" s="30"/>
      <c r="F604" s="30"/>
      <c r="G604" s="30"/>
      <c r="H604" s="30"/>
      <c r="I604" s="30"/>
      <c r="J604" s="30"/>
      <c r="K604" s="30"/>
    </row>
    <row r="605" spans="4:11" ht="18">
      <c r="D605" s="30"/>
      <c r="E605" s="30"/>
      <c r="F605" s="30"/>
      <c r="G605" s="30"/>
      <c r="H605" s="30"/>
      <c r="I605" s="30"/>
      <c r="J605" s="30"/>
      <c r="K605" s="30"/>
    </row>
    <row r="606" spans="4:11" ht="18">
      <c r="D606" s="30"/>
      <c r="E606" s="30"/>
      <c r="F606" s="30"/>
      <c r="G606" s="30"/>
      <c r="H606" s="30"/>
      <c r="I606" s="30"/>
      <c r="J606" s="30"/>
      <c r="K606" s="30"/>
    </row>
    <row r="607" spans="4:11" ht="18">
      <c r="D607" s="30"/>
      <c r="E607" s="30"/>
      <c r="F607" s="30"/>
      <c r="G607" s="30"/>
      <c r="H607" s="30"/>
      <c r="I607" s="30"/>
      <c r="J607" s="30"/>
      <c r="K607" s="30"/>
    </row>
    <row r="608" spans="4:11" ht="18">
      <c r="D608" s="30"/>
      <c r="E608" s="30"/>
      <c r="F608" s="30"/>
      <c r="G608" s="30"/>
      <c r="H608" s="30"/>
      <c r="I608" s="30"/>
      <c r="J608" s="30"/>
      <c r="K608" s="30"/>
    </row>
    <row r="609" spans="4:11" ht="18">
      <c r="D609" s="30"/>
      <c r="E609" s="30"/>
      <c r="F609" s="30"/>
      <c r="G609" s="30"/>
      <c r="H609" s="30"/>
      <c r="I609" s="30"/>
      <c r="J609" s="30"/>
      <c r="K609" s="30"/>
    </row>
    <row r="610" spans="4:11" ht="18">
      <c r="D610" s="30"/>
      <c r="E610" s="30"/>
      <c r="F610" s="30"/>
      <c r="G610" s="30"/>
      <c r="H610" s="30"/>
      <c r="I610" s="30"/>
      <c r="J610" s="30"/>
      <c r="K610" s="30"/>
    </row>
    <row r="611" spans="4:11" ht="18">
      <c r="D611" s="30"/>
      <c r="E611" s="30"/>
      <c r="F611" s="30"/>
      <c r="G611" s="30"/>
      <c r="H611" s="30"/>
      <c r="I611" s="30"/>
      <c r="J611" s="30"/>
      <c r="K611" s="30"/>
    </row>
    <row r="612" spans="4:11" ht="18">
      <c r="D612" s="30"/>
      <c r="E612" s="30"/>
      <c r="F612" s="30"/>
      <c r="G612" s="30"/>
      <c r="H612" s="30"/>
      <c r="I612" s="30"/>
      <c r="J612" s="30"/>
      <c r="K612" s="30"/>
    </row>
    <row r="613" spans="4:11" ht="18">
      <c r="D613" s="30"/>
      <c r="E613" s="30"/>
      <c r="F613" s="30"/>
      <c r="G613" s="30"/>
      <c r="H613" s="30"/>
      <c r="I613" s="30"/>
      <c r="J613" s="30"/>
      <c r="K613" s="30"/>
    </row>
    <row r="614" spans="4:11" ht="18">
      <c r="D614" s="30"/>
      <c r="E614" s="30"/>
      <c r="F614" s="30"/>
      <c r="G614" s="30"/>
      <c r="H614" s="30"/>
      <c r="I614" s="30"/>
      <c r="J614" s="30"/>
      <c r="K614" s="30"/>
    </row>
    <row r="615" spans="4:11" ht="18">
      <c r="D615" s="30"/>
      <c r="E615" s="30"/>
      <c r="F615" s="30"/>
      <c r="G615" s="30"/>
      <c r="H615" s="30"/>
      <c r="I615" s="30"/>
      <c r="J615" s="30"/>
      <c r="K615" s="30"/>
    </row>
    <row r="616" spans="4:11" ht="18">
      <c r="D616" s="30"/>
      <c r="E616" s="30"/>
      <c r="F616" s="30"/>
      <c r="G616" s="30"/>
      <c r="H616" s="30"/>
      <c r="I616" s="30"/>
      <c r="J616" s="30"/>
      <c r="K616" s="30"/>
    </row>
    <row r="617" spans="4:11" ht="18">
      <c r="D617" s="30"/>
      <c r="E617" s="30"/>
      <c r="F617" s="30"/>
      <c r="G617" s="30"/>
      <c r="H617" s="30"/>
      <c r="I617" s="30"/>
      <c r="J617" s="30"/>
      <c r="K617" s="30"/>
    </row>
    <row r="618" spans="4:11" ht="18">
      <c r="D618" s="30"/>
      <c r="E618" s="30"/>
      <c r="F618" s="30"/>
      <c r="G618" s="30"/>
      <c r="H618" s="30"/>
      <c r="I618" s="30"/>
      <c r="J618" s="30"/>
      <c r="K618" s="30"/>
    </row>
    <row r="619" spans="4:11" ht="18">
      <c r="D619" s="30"/>
      <c r="E619" s="30"/>
      <c r="F619" s="30"/>
      <c r="G619" s="30"/>
      <c r="H619" s="30"/>
      <c r="I619" s="30"/>
      <c r="J619" s="30"/>
      <c r="K619" s="30"/>
    </row>
    <row r="620" spans="4:11" ht="18">
      <c r="D620" s="30"/>
      <c r="E620" s="30"/>
      <c r="F620" s="30"/>
      <c r="G620" s="30"/>
      <c r="H620" s="30"/>
      <c r="I620" s="30"/>
      <c r="J620" s="30"/>
      <c r="K620" s="30"/>
    </row>
    <row r="621" spans="4:11" ht="18">
      <c r="D621" s="30"/>
      <c r="E621" s="30"/>
      <c r="F621" s="30"/>
      <c r="G621" s="30"/>
      <c r="H621" s="30"/>
      <c r="I621" s="30"/>
      <c r="J621" s="30"/>
      <c r="K621" s="30"/>
    </row>
    <row r="622" spans="4:11" ht="18">
      <c r="D622" s="30"/>
      <c r="E622" s="30"/>
      <c r="F622" s="30"/>
      <c r="G622" s="30"/>
      <c r="H622" s="30"/>
      <c r="I622" s="30"/>
      <c r="J622" s="30"/>
      <c r="K622" s="30"/>
    </row>
    <row r="623" spans="4:11" ht="18">
      <c r="D623" s="30"/>
      <c r="E623" s="30"/>
      <c r="F623" s="30"/>
      <c r="G623" s="30"/>
      <c r="H623" s="30"/>
      <c r="I623" s="30"/>
      <c r="J623" s="30"/>
      <c r="K623" s="30"/>
    </row>
    <row r="624" spans="4:11" ht="18">
      <c r="D624" s="30"/>
      <c r="E624" s="30"/>
      <c r="F624" s="30"/>
      <c r="G624" s="30"/>
      <c r="H624" s="30"/>
      <c r="I624" s="30"/>
      <c r="J624" s="30"/>
      <c r="K624" s="30"/>
    </row>
    <row r="625" spans="4:11" ht="18">
      <c r="D625" s="30"/>
      <c r="E625" s="30"/>
      <c r="F625" s="30"/>
      <c r="G625" s="30"/>
      <c r="H625" s="30"/>
      <c r="I625" s="30"/>
      <c r="J625" s="30"/>
      <c r="K625" s="30"/>
    </row>
    <row r="626" spans="4:11" ht="18">
      <c r="D626" s="30"/>
      <c r="E626" s="30"/>
      <c r="F626" s="30"/>
      <c r="G626" s="30"/>
      <c r="H626" s="30"/>
      <c r="I626" s="30"/>
      <c r="J626" s="30"/>
      <c r="K626" s="30"/>
    </row>
    <row r="627" spans="4:11" ht="18">
      <c r="D627" s="30"/>
      <c r="E627" s="30"/>
      <c r="F627" s="30"/>
      <c r="G627" s="30"/>
      <c r="H627" s="30"/>
      <c r="I627" s="30"/>
      <c r="J627" s="30"/>
      <c r="K627" s="30"/>
    </row>
    <row r="628" spans="4:11" ht="18">
      <c r="D628" s="30"/>
      <c r="E628" s="30"/>
      <c r="F628" s="30"/>
      <c r="G628" s="30"/>
      <c r="H628" s="30"/>
      <c r="I628" s="30"/>
      <c r="J628" s="30"/>
      <c r="K628" s="30"/>
    </row>
    <row r="629" spans="4:11" ht="18">
      <c r="D629" s="30"/>
      <c r="E629" s="30"/>
      <c r="F629" s="30"/>
      <c r="G629" s="30"/>
      <c r="H629" s="30"/>
      <c r="I629" s="30"/>
      <c r="J629" s="30"/>
      <c r="K629" s="30"/>
    </row>
    <row r="630" spans="4:11" ht="18">
      <c r="D630" s="30"/>
      <c r="E630" s="30"/>
      <c r="F630" s="30"/>
      <c r="G630" s="30"/>
      <c r="H630" s="30"/>
      <c r="I630" s="30"/>
      <c r="J630" s="30"/>
      <c r="K630" s="30"/>
    </row>
    <row r="631" spans="4:11" ht="18">
      <c r="D631" s="30"/>
      <c r="E631" s="30"/>
      <c r="F631" s="30"/>
      <c r="G631" s="30"/>
      <c r="H631" s="30"/>
      <c r="I631" s="30"/>
      <c r="J631" s="30"/>
      <c r="K631" s="30"/>
    </row>
    <row r="632" spans="4:11" ht="18">
      <c r="D632" s="30"/>
      <c r="E632" s="30"/>
      <c r="F632" s="30"/>
      <c r="G632" s="30"/>
      <c r="H632" s="30"/>
      <c r="I632" s="30"/>
      <c r="J632" s="30"/>
      <c r="K632" s="30"/>
    </row>
    <row r="633" spans="4:11" ht="18">
      <c r="D633" s="30"/>
      <c r="E633" s="30"/>
      <c r="F633" s="30"/>
      <c r="G633" s="30"/>
      <c r="H633" s="30"/>
      <c r="I633" s="30"/>
      <c r="J633" s="30"/>
      <c r="K633" s="30"/>
    </row>
    <row r="634" spans="4:11" ht="18">
      <c r="D634" s="30"/>
      <c r="E634" s="30"/>
      <c r="F634" s="30"/>
      <c r="G634" s="30"/>
      <c r="H634" s="30"/>
      <c r="I634" s="30"/>
      <c r="J634" s="30"/>
      <c r="K634" s="30"/>
    </row>
    <row r="635" spans="4:11" ht="18">
      <c r="D635" s="30"/>
      <c r="E635" s="30"/>
      <c r="F635" s="30"/>
      <c r="G635" s="30"/>
      <c r="H635" s="30"/>
      <c r="I635" s="30"/>
      <c r="J635" s="30"/>
      <c r="K635" s="30"/>
    </row>
    <row r="636" spans="4:11" ht="18">
      <c r="D636" s="30"/>
      <c r="E636" s="30"/>
      <c r="F636" s="30"/>
      <c r="G636" s="30"/>
      <c r="H636" s="30"/>
      <c r="I636" s="30"/>
      <c r="J636" s="30"/>
      <c r="K636" s="30"/>
    </row>
    <row r="637" spans="4:11" ht="18">
      <c r="D637" s="30"/>
      <c r="E637" s="30"/>
      <c r="F637" s="30"/>
      <c r="G637" s="30"/>
      <c r="H637" s="30"/>
      <c r="I637" s="30"/>
      <c r="J637" s="30"/>
      <c r="K637" s="30"/>
    </row>
    <row r="638" spans="4:11" ht="18">
      <c r="D638" s="30"/>
      <c r="E638" s="30"/>
      <c r="F638" s="30"/>
      <c r="G638" s="30"/>
      <c r="H638" s="30"/>
      <c r="I638" s="30"/>
      <c r="J638" s="30"/>
      <c r="K638" s="30"/>
    </row>
    <row r="639" spans="4:11" ht="18">
      <c r="D639" s="30"/>
      <c r="E639" s="30"/>
      <c r="F639" s="30"/>
      <c r="G639" s="30"/>
      <c r="H639" s="30"/>
      <c r="I639" s="30"/>
      <c r="J639" s="30"/>
      <c r="K639" s="30"/>
    </row>
    <row r="640" spans="4:11" ht="18">
      <c r="D640" s="30"/>
      <c r="E640" s="30"/>
      <c r="F640" s="30"/>
      <c r="G640" s="30"/>
      <c r="H640" s="30"/>
      <c r="I640" s="30"/>
      <c r="J640" s="30"/>
      <c r="K640" s="30"/>
    </row>
    <row r="641" spans="4:11" ht="18">
      <c r="D641" s="30"/>
      <c r="E641" s="30"/>
      <c r="F641" s="30"/>
      <c r="G641" s="30"/>
      <c r="H641" s="30"/>
      <c r="I641" s="30"/>
      <c r="J641" s="30"/>
      <c r="K641" s="30"/>
    </row>
    <row r="642" spans="4:11" ht="18">
      <c r="D642" s="30"/>
      <c r="E642" s="30"/>
      <c r="F642" s="30"/>
      <c r="G642" s="30"/>
      <c r="H642" s="30"/>
      <c r="I642" s="30"/>
      <c r="J642" s="30"/>
      <c r="K642" s="30"/>
    </row>
    <row r="643" spans="4:11" ht="18">
      <c r="D643" s="30"/>
      <c r="E643" s="30"/>
      <c r="F643" s="30"/>
      <c r="G643" s="30"/>
      <c r="H643" s="30"/>
      <c r="I643" s="30"/>
      <c r="J643" s="30"/>
      <c r="K643" s="30"/>
    </row>
    <row r="644" spans="4:11" ht="18">
      <c r="D644" s="30"/>
      <c r="E644" s="30"/>
      <c r="F644" s="30"/>
      <c r="G644" s="30"/>
      <c r="H644" s="30"/>
      <c r="I644" s="30"/>
      <c r="J644" s="30"/>
      <c r="K644" s="30"/>
    </row>
    <row r="645" spans="4:11" ht="18">
      <c r="D645" s="30"/>
      <c r="E645" s="30"/>
      <c r="F645" s="30"/>
      <c r="G645" s="30"/>
      <c r="H645" s="30"/>
      <c r="I645" s="30"/>
      <c r="J645" s="30"/>
      <c r="K645" s="30"/>
    </row>
    <row r="646" spans="4:11" ht="18">
      <c r="D646" s="30"/>
      <c r="E646" s="30"/>
      <c r="F646" s="30"/>
      <c r="G646" s="30"/>
      <c r="H646" s="30"/>
      <c r="I646" s="30"/>
      <c r="J646" s="30"/>
      <c r="K646" s="30"/>
    </row>
    <row r="647" spans="4:11" ht="18">
      <c r="D647" s="30"/>
      <c r="E647" s="30"/>
      <c r="F647" s="30"/>
      <c r="G647" s="30"/>
      <c r="H647" s="30"/>
      <c r="I647" s="30"/>
      <c r="J647" s="30"/>
      <c r="K647" s="30"/>
    </row>
    <row r="648" spans="4:11" ht="18">
      <c r="D648" s="30"/>
      <c r="E648" s="30"/>
      <c r="F648" s="30"/>
      <c r="G648" s="30"/>
      <c r="H648" s="30"/>
      <c r="I648" s="30"/>
      <c r="J648" s="30"/>
      <c r="K648" s="30"/>
    </row>
    <row r="649" spans="4:11" ht="18">
      <c r="D649" s="30"/>
      <c r="E649" s="30"/>
      <c r="F649" s="30"/>
      <c r="G649" s="30"/>
      <c r="H649" s="30"/>
      <c r="I649" s="30"/>
      <c r="J649" s="30"/>
      <c r="K649" s="30"/>
    </row>
    <row r="650" spans="4:11" ht="18">
      <c r="D650" s="30"/>
      <c r="E650" s="30"/>
      <c r="F650" s="30"/>
      <c r="G650" s="30"/>
      <c r="H650" s="30"/>
      <c r="I650" s="30"/>
      <c r="J650" s="30"/>
      <c r="K650" s="30"/>
    </row>
    <row r="651" spans="4:11" ht="18">
      <c r="D651" s="30"/>
      <c r="E651" s="30"/>
      <c r="F651" s="30"/>
      <c r="G651" s="30"/>
      <c r="H651" s="30"/>
      <c r="I651" s="30"/>
      <c r="J651" s="30"/>
      <c r="K651" s="30"/>
    </row>
    <row r="652" spans="4:11" ht="18">
      <c r="D652" s="30"/>
      <c r="E652" s="30"/>
      <c r="F652" s="30"/>
      <c r="G652" s="30"/>
      <c r="H652" s="30"/>
      <c r="I652" s="30"/>
      <c r="J652" s="30"/>
      <c r="K652" s="30"/>
    </row>
    <row r="653" spans="4:11" ht="18">
      <c r="D653" s="30"/>
      <c r="E653" s="30"/>
      <c r="F653" s="30"/>
      <c r="G653" s="30"/>
      <c r="H653" s="30"/>
      <c r="I653" s="30"/>
      <c r="J653" s="30"/>
      <c r="K653" s="30"/>
    </row>
    <row r="654" spans="4:11" ht="18">
      <c r="D654" s="30"/>
      <c r="E654" s="30"/>
      <c r="F654" s="30"/>
      <c r="G654" s="30"/>
      <c r="H654" s="30"/>
      <c r="I654" s="30"/>
      <c r="J654" s="30"/>
      <c r="K654" s="30"/>
    </row>
    <row r="655" spans="4:11" ht="18">
      <c r="D655" s="30"/>
      <c r="E655" s="30"/>
      <c r="F655" s="30"/>
      <c r="G655" s="30"/>
      <c r="H655" s="30"/>
      <c r="I655" s="30"/>
      <c r="J655" s="30"/>
      <c r="K655" s="30"/>
    </row>
    <row r="656" spans="4:11" ht="18">
      <c r="D656" s="30"/>
      <c r="E656" s="30"/>
      <c r="F656" s="30"/>
      <c r="G656" s="30"/>
      <c r="H656" s="30"/>
      <c r="I656" s="30"/>
      <c r="J656" s="30"/>
      <c r="K656" s="30"/>
    </row>
    <row r="657" spans="4:11" ht="18">
      <c r="D657" s="30"/>
      <c r="E657" s="30"/>
      <c r="F657" s="30"/>
      <c r="G657" s="30"/>
      <c r="H657" s="30"/>
      <c r="I657" s="30"/>
      <c r="J657" s="30"/>
      <c r="K657" s="30"/>
    </row>
    <row r="658" spans="4:11" ht="18">
      <c r="D658" s="30"/>
      <c r="E658" s="30"/>
      <c r="F658" s="30"/>
      <c r="G658" s="30"/>
      <c r="H658" s="30"/>
      <c r="I658" s="30"/>
      <c r="J658" s="30"/>
      <c r="K658" s="30"/>
    </row>
    <row r="659" spans="4:11" ht="18">
      <c r="D659" s="30"/>
      <c r="E659" s="30"/>
      <c r="F659" s="30"/>
      <c r="G659" s="30"/>
      <c r="H659" s="30"/>
      <c r="I659" s="30"/>
      <c r="J659" s="30"/>
      <c r="K659" s="30"/>
    </row>
    <row r="660" spans="4:11" ht="18">
      <c r="D660" s="30"/>
      <c r="E660" s="30"/>
      <c r="F660" s="30"/>
      <c r="G660" s="30"/>
      <c r="H660" s="30"/>
      <c r="I660" s="30"/>
      <c r="J660" s="30"/>
      <c r="K660" s="30"/>
    </row>
    <row r="661" spans="4:11" ht="18">
      <c r="D661" s="30"/>
      <c r="E661" s="30"/>
      <c r="F661" s="30"/>
      <c r="G661" s="30"/>
      <c r="H661" s="30"/>
      <c r="I661" s="30"/>
      <c r="J661" s="30"/>
      <c r="K661" s="30"/>
    </row>
    <row r="662" spans="4:11" ht="18">
      <c r="D662" s="30"/>
      <c r="E662" s="30"/>
      <c r="F662" s="30"/>
      <c r="G662" s="30"/>
      <c r="H662" s="30"/>
      <c r="I662" s="30"/>
      <c r="J662" s="30"/>
      <c r="K662" s="30"/>
    </row>
    <row r="663" spans="4:11" ht="18">
      <c r="D663" s="30"/>
      <c r="E663" s="30"/>
      <c r="F663" s="30"/>
      <c r="G663" s="30"/>
      <c r="H663" s="30"/>
      <c r="I663" s="30"/>
      <c r="J663" s="30"/>
      <c r="K663" s="30"/>
    </row>
    <row r="664" spans="4:11" ht="18">
      <c r="D664" s="30"/>
      <c r="E664" s="30"/>
      <c r="F664" s="30"/>
      <c r="G664" s="30"/>
      <c r="H664" s="30"/>
      <c r="I664" s="30"/>
      <c r="J664" s="30"/>
      <c r="K664" s="30"/>
    </row>
    <row r="665" spans="4:11" ht="18">
      <c r="D665" s="30"/>
      <c r="E665" s="30"/>
      <c r="F665" s="30"/>
      <c r="G665" s="30"/>
      <c r="H665" s="30"/>
      <c r="I665" s="30"/>
      <c r="J665" s="30"/>
      <c r="K665" s="30"/>
    </row>
    <row r="666" spans="4:11" ht="18">
      <c r="D666" s="30"/>
      <c r="E666" s="30"/>
      <c r="F666" s="30"/>
      <c r="G666" s="30"/>
      <c r="H666" s="30"/>
      <c r="I666" s="30"/>
      <c r="J666" s="30"/>
      <c r="K666" s="30"/>
    </row>
    <row r="667" spans="4:11" ht="18">
      <c r="D667" s="30"/>
      <c r="E667" s="30"/>
      <c r="F667" s="30"/>
      <c r="G667" s="30"/>
      <c r="H667" s="30"/>
      <c r="I667" s="30"/>
      <c r="J667" s="30"/>
      <c r="K667" s="30"/>
    </row>
    <row r="668" spans="4:11" ht="18">
      <c r="D668" s="30"/>
      <c r="E668" s="30"/>
      <c r="F668" s="30"/>
      <c r="G668" s="30"/>
      <c r="H668" s="30"/>
      <c r="I668" s="30"/>
      <c r="J668" s="30"/>
      <c r="K668" s="30"/>
    </row>
    <row r="669" spans="4:11" ht="18">
      <c r="D669" s="30"/>
      <c r="E669" s="30"/>
      <c r="F669" s="30"/>
      <c r="G669" s="30"/>
      <c r="H669" s="30"/>
      <c r="I669" s="30"/>
      <c r="J669" s="30"/>
      <c r="K669" s="30"/>
    </row>
    <row r="670" spans="4:11" ht="18">
      <c r="D670" s="30"/>
      <c r="E670" s="30"/>
      <c r="F670" s="30"/>
      <c r="G670" s="30"/>
      <c r="H670" s="30"/>
      <c r="I670" s="30"/>
      <c r="J670" s="30"/>
      <c r="K670" s="30"/>
    </row>
    <row r="671" spans="4:11" ht="18">
      <c r="D671" s="30"/>
      <c r="E671" s="30"/>
      <c r="F671" s="30"/>
      <c r="G671" s="30"/>
      <c r="H671" s="30"/>
      <c r="I671" s="30"/>
      <c r="J671" s="30"/>
      <c r="K671" s="30"/>
    </row>
    <row r="672" spans="4:11" ht="18">
      <c r="D672" s="30"/>
      <c r="E672" s="30"/>
      <c r="F672" s="30"/>
      <c r="G672" s="30"/>
      <c r="H672" s="30"/>
      <c r="I672" s="30"/>
      <c r="J672" s="30"/>
      <c r="K672" s="30"/>
    </row>
    <row r="673" spans="4:11" ht="18">
      <c r="D673" s="30"/>
      <c r="E673" s="30"/>
      <c r="F673" s="30"/>
      <c r="G673" s="30"/>
      <c r="H673" s="30"/>
      <c r="I673" s="30"/>
      <c r="J673" s="30"/>
      <c r="K673" s="30"/>
    </row>
    <row r="674" spans="4:11" ht="18">
      <c r="D674" s="30"/>
      <c r="E674" s="30"/>
      <c r="F674" s="30"/>
      <c r="G674" s="30"/>
      <c r="H674" s="30"/>
      <c r="I674" s="30"/>
      <c r="J674" s="30"/>
      <c r="K674" s="30"/>
    </row>
    <row r="675" spans="4:11" ht="18">
      <c r="D675" s="30"/>
      <c r="E675" s="30"/>
      <c r="F675" s="30"/>
      <c r="G675" s="30"/>
      <c r="H675" s="30"/>
      <c r="I675" s="30"/>
      <c r="J675" s="30"/>
      <c r="K675" s="30"/>
    </row>
    <row r="676" spans="4:11" ht="18">
      <c r="D676" s="30"/>
      <c r="E676" s="30"/>
      <c r="F676" s="30"/>
      <c r="G676" s="30"/>
      <c r="H676" s="30"/>
      <c r="I676" s="30"/>
      <c r="J676" s="30"/>
      <c r="K676" s="30"/>
    </row>
    <row r="677" spans="4:11" ht="18">
      <c r="D677" s="30"/>
      <c r="E677" s="30"/>
      <c r="F677" s="30"/>
      <c r="G677" s="30"/>
      <c r="H677" s="30"/>
      <c r="I677" s="30"/>
      <c r="J677" s="30"/>
      <c r="K677" s="30"/>
    </row>
    <row r="678" spans="4:11" ht="18">
      <c r="D678" s="30"/>
      <c r="E678" s="30"/>
      <c r="F678" s="30"/>
      <c r="G678" s="30"/>
      <c r="H678" s="30"/>
      <c r="I678" s="30"/>
      <c r="J678" s="30"/>
      <c r="K678" s="30"/>
    </row>
    <row r="679" spans="4:11" ht="18">
      <c r="D679" s="30"/>
      <c r="E679" s="30"/>
      <c r="F679" s="30"/>
      <c r="G679" s="30"/>
      <c r="H679" s="30"/>
      <c r="I679" s="30"/>
      <c r="J679" s="30"/>
      <c r="K679" s="30"/>
    </row>
    <row r="680" spans="4:11" ht="18">
      <c r="D680" s="30"/>
      <c r="E680" s="30"/>
      <c r="F680" s="30"/>
      <c r="G680" s="30"/>
      <c r="H680" s="30"/>
      <c r="I680" s="30"/>
      <c r="J680" s="30"/>
      <c r="K680" s="30"/>
    </row>
    <row r="681" spans="4:11" ht="18">
      <c r="D681" s="30"/>
      <c r="E681" s="30"/>
      <c r="F681" s="30"/>
      <c r="G681" s="30"/>
      <c r="H681" s="30"/>
      <c r="I681" s="30"/>
      <c r="J681" s="30"/>
      <c r="K681" s="30"/>
    </row>
    <row r="682" spans="4:11" ht="18">
      <c r="D682" s="30"/>
      <c r="E682" s="30"/>
      <c r="F682" s="30"/>
      <c r="G682" s="30"/>
      <c r="H682" s="30"/>
      <c r="I682" s="30"/>
      <c r="J682" s="30"/>
      <c r="K682" s="30"/>
    </row>
    <row r="683" spans="4:11" ht="18">
      <c r="D683" s="30"/>
      <c r="E683" s="30"/>
      <c r="F683" s="30"/>
      <c r="G683" s="30"/>
      <c r="H683" s="30"/>
      <c r="I683" s="30"/>
      <c r="J683" s="30"/>
      <c r="K683" s="30"/>
    </row>
    <row r="684" spans="4:11" ht="18">
      <c r="D684" s="30"/>
      <c r="E684" s="30"/>
      <c r="F684" s="30"/>
      <c r="G684" s="30"/>
      <c r="H684" s="30"/>
      <c r="I684" s="30"/>
      <c r="J684" s="30"/>
      <c r="K684" s="30"/>
    </row>
    <row r="685" spans="4:11" ht="18">
      <c r="D685" s="30"/>
      <c r="E685" s="30"/>
      <c r="F685" s="30"/>
      <c r="G685" s="30"/>
      <c r="H685" s="30"/>
      <c r="I685" s="30"/>
      <c r="J685" s="30"/>
      <c r="K685" s="30"/>
    </row>
    <row r="686" spans="4:11" ht="18">
      <c r="D686" s="30"/>
      <c r="E686" s="30"/>
      <c r="F686" s="30"/>
      <c r="G686" s="30"/>
      <c r="H686" s="30"/>
      <c r="I686" s="30"/>
      <c r="J686" s="30"/>
      <c r="K686" s="30"/>
    </row>
    <row r="687" spans="4:11" ht="18">
      <c r="D687" s="30"/>
      <c r="E687" s="30"/>
      <c r="F687" s="30"/>
      <c r="G687" s="30"/>
      <c r="H687" s="30"/>
      <c r="I687" s="30"/>
      <c r="J687" s="30"/>
      <c r="K687" s="30"/>
    </row>
    <row r="688" spans="4:11" ht="18">
      <c r="D688" s="30"/>
      <c r="E688" s="30"/>
      <c r="F688" s="30"/>
      <c r="G688" s="30"/>
      <c r="H688" s="30"/>
      <c r="I688" s="30"/>
      <c r="J688" s="30"/>
      <c r="K688" s="30"/>
    </row>
    <row r="689" spans="4:11" ht="18">
      <c r="D689" s="30"/>
      <c r="E689" s="30"/>
      <c r="F689" s="30"/>
      <c r="G689" s="30"/>
      <c r="H689" s="30"/>
      <c r="I689" s="30"/>
      <c r="J689" s="30"/>
      <c r="K689" s="30"/>
    </row>
    <row r="690" spans="4:11" ht="18">
      <c r="D690" s="30"/>
      <c r="E690" s="30"/>
      <c r="F690" s="30"/>
      <c r="G690" s="30"/>
      <c r="H690" s="30"/>
      <c r="I690" s="30"/>
      <c r="J690" s="30"/>
      <c r="K690" s="30"/>
    </row>
    <row r="691" spans="4:11" ht="18">
      <c r="D691" s="30"/>
      <c r="E691" s="30"/>
      <c r="F691" s="30"/>
      <c r="G691" s="30"/>
      <c r="H691" s="30"/>
      <c r="I691" s="30"/>
      <c r="J691" s="30"/>
      <c r="K691" s="30"/>
    </row>
    <row r="692" spans="4:11" ht="18">
      <c r="D692" s="30"/>
      <c r="E692" s="30"/>
      <c r="F692" s="30"/>
      <c r="G692" s="30"/>
      <c r="H692" s="30"/>
      <c r="I692" s="30"/>
      <c r="J692" s="30"/>
      <c r="K692" s="30"/>
    </row>
    <row r="693" spans="4:11" ht="18">
      <c r="D693" s="30"/>
      <c r="E693" s="30"/>
      <c r="F693" s="30"/>
      <c r="G693" s="30"/>
      <c r="H693" s="30"/>
      <c r="I693" s="30"/>
      <c r="J693" s="30"/>
      <c r="K693" s="30"/>
    </row>
    <row r="694" spans="4:11" ht="18">
      <c r="D694" s="30"/>
      <c r="E694" s="30"/>
      <c r="F694" s="30"/>
      <c r="G694" s="30"/>
      <c r="H694" s="30"/>
      <c r="I694" s="30"/>
      <c r="J694" s="30"/>
      <c r="K694" s="30"/>
    </row>
    <row r="695" spans="4:11" ht="18">
      <c r="D695" s="30"/>
      <c r="E695" s="30"/>
      <c r="F695" s="30"/>
      <c r="G695" s="30"/>
      <c r="H695" s="30"/>
      <c r="I695" s="30"/>
      <c r="J695" s="30"/>
      <c r="K695" s="30"/>
    </row>
    <row r="696" spans="4:11" ht="18">
      <c r="D696" s="30"/>
      <c r="E696" s="30"/>
      <c r="F696" s="30"/>
      <c r="G696" s="30"/>
      <c r="H696" s="30"/>
      <c r="I696" s="30"/>
      <c r="J696" s="30"/>
      <c r="K696" s="30"/>
    </row>
    <row r="697" spans="4:11" ht="18">
      <c r="D697" s="30"/>
      <c r="E697" s="30"/>
      <c r="F697" s="30"/>
      <c r="G697" s="30"/>
      <c r="H697" s="30"/>
      <c r="I697" s="30"/>
      <c r="J697" s="30"/>
      <c r="K697" s="30"/>
    </row>
    <row r="698" spans="4:11" ht="18">
      <c r="D698" s="30"/>
      <c r="E698" s="30"/>
      <c r="F698" s="30"/>
      <c r="G698" s="30"/>
      <c r="H698" s="30"/>
      <c r="I698" s="30"/>
      <c r="J698" s="30"/>
      <c r="K698" s="30"/>
    </row>
    <row r="699" spans="4:11" ht="18">
      <c r="D699" s="30"/>
      <c r="E699" s="30"/>
      <c r="F699" s="30"/>
      <c r="G699" s="30"/>
      <c r="H699" s="30"/>
      <c r="I699" s="30"/>
      <c r="J699" s="30"/>
      <c r="K699" s="30"/>
    </row>
    <row r="700" spans="4:11" ht="18">
      <c r="D700" s="30"/>
      <c r="E700" s="30"/>
      <c r="F700" s="30"/>
      <c r="G700" s="30"/>
      <c r="H700" s="30"/>
      <c r="I700" s="30"/>
      <c r="J700" s="30"/>
      <c r="K700" s="30"/>
    </row>
    <row r="701" spans="4:11" ht="18">
      <c r="D701" s="30"/>
      <c r="E701" s="30"/>
      <c r="F701" s="30"/>
      <c r="G701" s="30"/>
      <c r="H701" s="30"/>
      <c r="I701" s="30"/>
      <c r="J701" s="30"/>
      <c r="K701" s="30"/>
    </row>
    <row r="702" spans="4:11" ht="18">
      <c r="D702" s="30"/>
      <c r="E702" s="30"/>
      <c r="F702" s="30"/>
      <c r="G702" s="30"/>
      <c r="H702" s="30"/>
      <c r="I702" s="30"/>
      <c r="J702" s="30"/>
      <c r="K702" s="30"/>
    </row>
    <row r="703" spans="4:11" ht="18">
      <c r="D703" s="30"/>
      <c r="E703" s="30"/>
      <c r="F703" s="30"/>
      <c r="G703" s="30"/>
      <c r="H703" s="30"/>
      <c r="I703" s="30"/>
      <c r="J703" s="30"/>
      <c r="K703" s="30"/>
    </row>
    <row r="704" spans="4:11" ht="18">
      <c r="D704" s="30"/>
      <c r="E704" s="30"/>
      <c r="F704" s="30"/>
      <c r="G704" s="30"/>
      <c r="H704" s="30"/>
      <c r="I704" s="30"/>
      <c r="J704" s="30"/>
      <c r="K704" s="30"/>
    </row>
    <row r="705" spans="4:11" ht="18">
      <c r="D705" s="30"/>
      <c r="E705" s="30"/>
      <c r="F705" s="30"/>
      <c r="G705" s="30"/>
      <c r="H705" s="30"/>
      <c r="I705" s="30"/>
      <c r="J705" s="30"/>
      <c r="K705" s="30"/>
    </row>
    <row r="706" spans="4:11" ht="18">
      <c r="D706" s="30"/>
      <c r="E706" s="30"/>
      <c r="F706" s="30"/>
      <c r="G706" s="30"/>
      <c r="H706" s="30"/>
      <c r="I706" s="30"/>
      <c r="J706" s="30"/>
      <c r="K706" s="30"/>
    </row>
    <row r="707" spans="4:11" ht="18">
      <c r="D707" s="30"/>
      <c r="E707" s="30"/>
      <c r="F707" s="30"/>
      <c r="G707" s="30"/>
      <c r="H707" s="30"/>
      <c r="I707" s="30"/>
      <c r="J707" s="30"/>
      <c r="K707" s="30"/>
    </row>
    <row r="708" spans="4:11" ht="18">
      <c r="D708" s="30"/>
      <c r="E708" s="30"/>
      <c r="F708" s="30"/>
      <c r="G708" s="30"/>
      <c r="H708" s="30"/>
      <c r="I708" s="30"/>
      <c r="J708" s="30"/>
      <c r="K708" s="30"/>
    </row>
    <row r="709" spans="4:11" ht="18">
      <c r="D709" s="30"/>
      <c r="E709" s="30"/>
      <c r="F709" s="30"/>
      <c r="G709" s="30"/>
      <c r="H709" s="30"/>
      <c r="I709" s="30"/>
      <c r="J709" s="30"/>
      <c r="K709" s="30"/>
    </row>
    <row r="710" spans="4:11" ht="18">
      <c r="D710" s="30"/>
      <c r="E710" s="30"/>
      <c r="F710" s="30"/>
      <c r="G710" s="30"/>
      <c r="H710" s="30"/>
      <c r="I710" s="30"/>
      <c r="J710" s="30"/>
      <c r="K710" s="30"/>
    </row>
    <row r="711" spans="4:11" ht="18">
      <c r="D711" s="30"/>
      <c r="E711" s="30"/>
      <c r="F711" s="30"/>
      <c r="G711" s="30"/>
      <c r="H711" s="30"/>
      <c r="I711" s="30"/>
      <c r="J711" s="30"/>
      <c r="K711" s="30"/>
    </row>
    <row r="712" spans="4:11" ht="18">
      <c r="D712" s="30"/>
      <c r="E712" s="30"/>
      <c r="F712" s="30"/>
      <c r="G712" s="30"/>
      <c r="H712" s="30"/>
      <c r="I712" s="30"/>
      <c r="J712" s="30"/>
      <c r="K712" s="30"/>
    </row>
    <row r="713" spans="4:11" ht="18">
      <c r="D713" s="30"/>
      <c r="E713" s="30"/>
      <c r="F713" s="30"/>
      <c r="G713" s="30"/>
      <c r="H713" s="30"/>
      <c r="I713" s="30"/>
      <c r="J713" s="30"/>
      <c r="K713" s="30"/>
    </row>
    <row r="714" spans="4:11" ht="18">
      <c r="D714" s="30"/>
      <c r="E714" s="30"/>
      <c r="F714" s="30"/>
      <c r="G714" s="30"/>
      <c r="H714" s="30"/>
      <c r="I714" s="30"/>
      <c r="J714" s="30"/>
      <c r="K714" s="30"/>
    </row>
    <row r="715" spans="4:11" ht="18">
      <c r="D715" s="30"/>
      <c r="E715" s="30"/>
      <c r="F715" s="30"/>
      <c r="G715" s="30"/>
      <c r="H715" s="30"/>
      <c r="I715" s="30"/>
      <c r="J715" s="30"/>
      <c r="K715" s="30"/>
    </row>
    <row r="716" spans="4:11" ht="18">
      <c r="D716" s="30"/>
      <c r="E716" s="30"/>
      <c r="F716" s="30"/>
      <c r="G716" s="30"/>
      <c r="H716" s="30"/>
      <c r="I716" s="30"/>
      <c r="J716" s="30"/>
      <c r="K716" s="30"/>
    </row>
    <row r="717" spans="4:11" ht="18">
      <c r="D717" s="30"/>
      <c r="E717" s="30"/>
      <c r="F717" s="30"/>
      <c r="G717" s="30"/>
      <c r="H717" s="30"/>
      <c r="I717" s="30"/>
      <c r="J717" s="30"/>
      <c r="K717" s="30"/>
    </row>
    <row r="718" spans="4:11" ht="18">
      <c r="D718" s="30"/>
      <c r="E718" s="30"/>
      <c r="F718" s="30"/>
      <c r="G718" s="30"/>
      <c r="H718" s="30"/>
      <c r="I718" s="30"/>
      <c r="J718" s="30"/>
      <c r="K718" s="30"/>
    </row>
    <row r="719" spans="4:11" ht="18">
      <c r="D719" s="30"/>
      <c r="E719" s="30"/>
      <c r="F719" s="30"/>
      <c r="G719" s="30"/>
      <c r="H719" s="30"/>
      <c r="I719" s="30"/>
      <c r="J719" s="30"/>
      <c r="K719" s="30"/>
    </row>
    <row r="720" spans="4:11" ht="18">
      <c r="D720" s="30"/>
      <c r="E720" s="30"/>
      <c r="F720" s="30"/>
      <c r="G720" s="30"/>
      <c r="H720" s="30"/>
      <c r="I720" s="30"/>
      <c r="J720" s="30"/>
      <c r="K720" s="30"/>
    </row>
    <row r="721" spans="4:11" ht="18">
      <c r="D721" s="30"/>
      <c r="E721" s="30"/>
      <c r="F721" s="30"/>
      <c r="G721" s="30"/>
      <c r="H721" s="30"/>
      <c r="I721" s="30"/>
      <c r="J721" s="30"/>
      <c r="K721" s="30"/>
    </row>
    <row r="722" spans="4:11" ht="18">
      <c r="D722" s="30"/>
      <c r="E722" s="30"/>
      <c r="F722" s="30"/>
      <c r="G722" s="30"/>
      <c r="H722" s="30"/>
      <c r="I722" s="30"/>
      <c r="J722" s="30"/>
      <c r="K722" s="30"/>
    </row>
    <row r="723" spans="4:11" ht="18">
      <c r="D723" s="30"/>
      <c r="E723" s="30"/>
      <c r="F723" s="30"/>
      <c r="G723" s="30"/>
      <c r="H723" s="30"/>
      <c r="I723" s="30"/>
      <c r="J723" s="30"/>
      <c r="K723" s="30"/>
    </row>
    <row r="724" spans="4:11" ht="18">
      <c r="D724" s="30"/>
      <c r="E724" s="30"/>
      <c r="F724" s="30"/>
      <c r="G724" s="30"/>
      <c r="H724" s="30"/>
      <c r="I724" s="30"/>
      <c r="J724" s="30"/>
      <c r="K724" s="30"/>
    </row>
    <row r="725" spans="4:11" ht="18">
      <c r="D725" s="30"/>
      <c r="E725" s="30"/>
      <c r="F725" s="30"/>
      <c r="G725" s="30"/>
      <c r="H725" s="30"/>
      <c r="I725" s="30"/>
      <c r="J725" s="30"/>
      <c r="K725" s="30"/>
    </row>
    <row r="726" spans="4:11" ht="18">
      <c r="D726" s="30"/>
      <c r="E726" s="30"/>
      <c r="F726" s="30"/>
      <c r="G726" s="30"/>
      <c r="H726" s="30"/>
      <c r="I726" s="30"/>
      <c r="J726" s="30"/>
      <c r="K726" s="30"/>
    </row>
    <row r="727" spans="4:11" ht="18">
      <c r="D727" s="30"/>
      <c r="E727" s="30"/>
      <c r="F727" s="30"/>
      <c r="G727" s="30"/>
      <c r="H727" s="30"/>
      <c r="I727" s="30"/>
      <c r="J727" s="30"/>
      <c r="K727" s="30"/>
    </row>
    <row r="728" spans="4:11" ht="18">
      <c r="D728" s="30"/>
      <c r="E728" s="30"/>
      <c r="F728" s="30"/>
      <c r="G728" s="30"/>
      <c r="H728" s="30"/>
      <c r="I728" s="30"/>
      <c r="J728" s="30"/>
      <c r="K728" s="30"/>
    </row>
    <row r="729" spans="4:11" ht="18">
      <c r="D729" s="30"/>
      <c r="E729" s="30"/>
      <c r="F729" s="30"/>
      <c r="G729" s="30"/>
      <c r="H729" s="30"/>
      <c r="I729" s="30"/>
      <c r="J729" s="30"/>
      <c r="K729" s="30"/>
    </row>
    <row r="730" spans="4:11" ht="18">
      <c r="D730" s="30"/>
      <c r="E730" s="30"/>
      <c r="F730" s="30"/>
      <c r="G730" s="30"/>
      <c r="H730" s="30"/>
      <c r="I730" s="30"/>
      <c r="J730" s="30"/>
      <c r="K730" s="30"/>
    </row>
    <row r="731" spans="4:11" ht="18">
      <c r="D731" s="30"/>
      <c r="E731" s="30"/>
      <c r="F731" s="30"/>
      <c r="G731" s="30"/>
      <c r="H731" s="30"/>
      <c r="I731" s="30"/>
      <c r="J731" s="30"/>
      <c r="K731" s="30"/>
    </row>
    <row r="732" spans="4:11" ht="18">
      <c r="D732" s="30"/>
      <c r="E732" s="30"/>
      <c r="F732" s="30"/>
      <c r="G732" s="30"/>
      <c r="H732" s="30"/>
      <c r="I732" s="30"/>
      <c r="J732" s="30"/>
      <c r="K732" s="30"/>
    </row>
    <row r="733" spans="4:11" ht="18">
      <c r="D733" s="30"/>
      <c r="E733" s="30"/>
      <c r="F733" s="30"/>
      <c r="G733" s="30"/>
      <c r="H733" s="30"/>
      <c r="I733" s="30"/>
      <c r="J733" s="30"/>
      <c r="K733" s="30"/>
    </row>
    <row r="734" spans="4:11" ht="18">
      <c r="D734" s="30"/>
      <c r="E734" s="30"/>
      <c r="F734" s="30"/>
      <c r="G734" s="30"/>
      <c r="H734" s="30"/>
      <c r="I734" s="30"/>
      <c r="J734" s="30"/>
      <c r="K734" s="30"/>
    </row>
    <row r="735" spans="4:11" ht="18">
      <c r="D735" s="30"/>
      <c r="E735" s="30"/>
      <c r="F735" s="30"/>
      <c r="G735" s="30"/>
      <c r="H735" s="30"/>
      <c r="I735" s="30"/>
      <c r="J735" s="30"/>
      <c r="K735" s="30"/>
    </row>
    <row r="736" spans="4:11" ht="18">
      <c r="D736" s="30"/>
      <c r="E736" s="30"/>
      <c r="F736" s="30"/>
      <c r="G736" s="30"/>
      <c r="H736" s="30"/>
      <c r="I736" s="30"/>
      <c r="J736" s="30"/>
      <c r="K736" s="30"/>
    </row>
    <row r="737" spans="4:11" ht="18">
      <c r="D737" s="30"/>
      <c r="E737" s="30"/>
      <c r="F737" s="30"/>
      <c r="G737" s="30"/>
      <c r="H737" s="30"/>
      <c r="I737" s="30"/>
      <c r="J737" s="30"/>
      <c r="K737" s="30"/>
    </row>
    <row r="738" spans="4:11" ht="18">
      <c r="D738" s="30"/>
      <c r="E738" s="30"/>
      <c r="F738" s="30"/>
      <c r="G738" s="30"/>
      <c r="H738" s="30"/>
      <c r="I738" s="30"/>
      <c r="J738" s="30"/>
      <c r="K738" s="30"/>
    </row>
    <row r="739" spans="4:11" ht="18">
      <c r="D739" s="30"/>
      <c r="E739" s="30"/>
      <c r="F739" s="30"/>
      <c r="G739" s="30"/>
      <c r="H739" s="30"/>
      <c r="I739" s="30"/>
      <c r="J739" s="30"/>
      <c r="K739" s="30"/>
    </row>
    <row r="740" spans="4:11" ht="18">
      <c r="D740" s="30"/>
      <c r="E740" s="30"/>
      <c r="F740" s="30"/>
      <c r="G740" s="30"/>
      <c r="H740" s="30"/>
      <c r="I740" s="30"/>
      <c r="J740" s="30"/>
      <c r="K740" s="30"/>
    </row>
    <row r="741" spans="4:11" ht="18">
      <c r="D741" s="30"/>
      <c r="E741" s="30"/>
      <c r="F741" s="30"/>
      <c r="G741" s="30"/>
      <c r="H741" s="30"/>
      <c r="I741" s="30"/>
      <c r="J741" s="30"/>
      <c r="K741" s="30"/>
    </row>
    <row r="742" spans="4:11" ht="18">
      <c r="D742" s="30"/>
      <c r="E742" s="30"/>
      <c r="F742" s="30"/>
      <c r="G742" s="30"/>
      <c r="H742" s="30"/>
      <c r="I742" s="30"/>
      <c r="J742" s="30"/>
      <c r="K742" s="30"/>
    </row>
    <row r="743" spans="4:11" ht="18">
      <c r="D743" s="30"/>
      <c r="E743" s="30"/>
      <c r="F743" s="30"/>
      <c r="G743" s="30"/>
      <c r="H743" s="30"/>
      <c r="I743" s="30"/>
      <c r="J743" s="30"/>
      <c r="K743" s="30"/>
    </row>
    <row r="744" spans="4:11" ht="18">
      <c r="D744" s="30"/>
      <c r="E744" s="30"/>
      <c r="F744" s="30"/>
      <c r="G744" s="30"/>
      <c r="H744" s="30"/>
      <c r="I744" s="30"/>
      <c r="J744" s="30"/>
      <c r="K744" s="30"/>
    </row>
    <row r="745" spans="4:11" ht="18">
      <c r="D745" s="30"/>
      <c r="E745" s="30"/>
      <c r="F745" s="30"/>
      <c r="G745" s="30"/>
      <c r="H745" s="30"/>
      <c r="I745" s="30"/>
      <c r="J745" s="30"/>
      <c r="K745" s="30"/>
    </row>
    <row r="746" spans="4:11" ht="18">
      <c r="D746" s="30"/>
      <c r="E746" s="30"/>
      <c r="F746" s="30"/>
      <c r="G746" s="30"/>
      <c r="H746" s="30"/>
      <c r="I746" s="30"/>
      <c r="J746" s="30"/>
      <c r="K746" s="30"/>
    </row>
    <row r="747" spans="4:11" ht="18">
      <c r="D747" s="30"/>
      <c r="E747" s="30"/>
      <c r="F747" s="30"/>
      <c r="G747" s="30"/>
      <c r="H747" s="30"/>
      <c r="I747" s="30"/>
      <c r="J747" s="30"/>
      <c r="K747" s="30"/>
    </row>
    <row r="748" spans="4:11" ht="18">
      <c r="D748" s="30"/>
      <c r="E748" s="30"/>
      <c r="F748" s="30"/>
      <c r="G748" s="30"/>
      <c r="H748" s="30"/>
      <c r="I748" s="30"/>
      <c r="J748" s="30"/>
      <c r="K748" s="30"/>
    </row>
    <row r="749" spans="4:11" ht="18">
      <c r="D749" s="30"/>
      <c r="E749" s="30"/>
      <c r="F749" s="30"/>
      <c r="G749" s="30"/>
      <c r="H749" s="30"/>
      <c r="I749" s="30"/>
      <c r="J749" s="30"/>
      <c r="K749" s="30"/>
    </row>
    <row r="750" spans="4:11" ht="18">
      <c r="D750" s="30"/>
      <c r="E750" s="30"/>
      <c r="F750" s="30"/>
      <c r="G750" s="30"/>
      <c r="H750" s="30"/>
      <c r="I750" s="30"/>
      <c r="J750" s="30"/>
      <c r="K750" s="30"/>
    </row>
    <row r="751" spans="4:11" ht="18">
      <c r="D751" s="30"/>
      <c r="E751" s="30"/>
      <c r="F751" s="30"/>
      <c r="G751" s="30"/>
      <c r="H751" s="30"/>
      <c r="I751" s="30"/>
      <c r="J751" s="30"/>
      <c r="K751" s="30"/>
    </row>
    <row r="752" spans="4:11" ht="18">
      <c r="D752" s="30"/>
      <c r="E752" s="30"/>
      <c r="F752" s="30"/>
      <c r="G752" s="30"/>
      <c r="H752" s="30"/>
      <c r="I752" s="30"/>
      <c r="J752" s="30"/>
      <c r="K752" s="30"/>
    </row>
    <row r="753" spans="4:11" ht="18">
      <c r="D753" s="30"/>
      <c r="E753" s="30"/>
      <c r="F753" s="30"/>
      <c r="G753" s="30"/>
      <c r="H753" s="30"/>
      <c r="I753" s="30"/>
      <c r="J753" s="30"/>
      <c r="K753" s="30"/>
    </row>
    <row r="754" spans="4:11" ht="18">
      <c r="D754" s="30"/>
      <c r="E754" s="30"/>
      <c r="F754" s="30"/>
      <c r="G754" s="30"/>
      <c r="H754" s="30"/>
      <c r="I754" s="30"/>
      <c r="J754" s="30"/>
      <c r="K754" s="30"/>
    </row>
    <row r="755" spans="4:11" ht="18">
      <c r="D755" s="30"/>
      <c r="E755" s="30"/>
      <c r="F755" s="30"/>
      <c r="G755" s="30"/>
      <c r="H755" s="30"/>
      <c r="I755" s="30"/>
      <c r="J755" s="30"/>
      <c r="K755" s="30"/>
    </row>
    <row r="756" spans="4:11" ht="18">
      <c r="D756" s="30"/>
      <c r="E756" s="30"/>
      <c r="F756" s="30"/>
      <c r="G756" s="30"/>
      <c r="H756" s="30"/>
      <c r="I756" s="30"/>
      <c r="J756" s="30"/>
      <c r="K756" s="30"/>
    </row>
    <row r="757" spans="4:11" ht="18">
      <c r="D757" s="30"/>
      <c r="E757" s="30"/>
      <c r="F757" s="30"/>
      <c r="G757" s="30"/>
      <c r="H757" s="30"/>
      <c r="I757" s="30"/>
      <c r="J757" s="30"/>
      <c r="K757" s="30"/>
    </row>
    <row r="758" spans="4:11" ht="18">
      <c r="D758" s="30"/>
      <c r="E758" s="30"/>
      <c r="F758" s="30"/>
      <c r="G758" s="30"/>
      <c r="H758" s="30"/>
      <c r="I758" s="30"/>
      <c r="J758" s="30"/>
      <c r="K758" s="30"/>
    </row>
    <row r="759" spans="4:11" ht="18">
      <c r="D759" s="30"/>
      <c r="E759" s="30"/>
      <c r="F759" s="30"/>
      <c r="G759" s="30"/>
      <c r="H759" s="30"/>
      <c r="I759" s="30"/>
      <c r="J759" s="30"/>
      <c r="K759" s="30"/>
    </row>
    <row r="760" spans="4:11" ht="18">
      <c r="D760" s="30"/>
      <c r="E760" s="30"/>
      <c r="F760" s="30"/>
      <c r="G760" s="30"/>
      <c r="H760" s="30"/>
      <c r="I760" s="30"/>
      <c r="J760" s="30"/>
      <c r="K760" s="30"/>
    </row>
    <row r="761" spans="4:11" ht="18">
      <c r="D761" s="30"/>
      <c r="E761" s="30"/>
      <c r="F761" s="30"/>
      <c r="G761" s="30"/>
      <c r="H761" s="30"/>
      <c r="I761" s="30"/>
      <c r="J761" s="30"/>
      <c r="K761" s="30"/>
    </row>
    <row r="762" spans="4:11" ht="18">
      <c r="D762" s="30"/>
      <c r="E762" s="30"/>
      <c r="F762" s="30"/>
      <c r="G762" s="30"/>
      <c r="H762" s="30"/>
      <c r="I762" s="30"/>
      <c r="J762" s="30"/>
      <c r="K762" s="30"/>
    </row>
    <row r="763" spans="4:11" ht="18">
      <c r="D763" s="30"/>
      <c r="E763" s="30"/>
      <c r="F763" s="30"/>
      <c r="G763" s="30"/>
      <c r="H763" s="30"/>
      <c r="I763" s="30"/>
      <c r="J763" s="30"/>
      <c r="K763" s="30"/>
    </row>
    <row r="764" spans="4:11" ht="18">
      <c r="D764" s="30"/>
      <c r="E764" s="30"/>
      <c r="F764" s="30"/>
      <c r="G764" s="30"/>
      <c r="H764" s="30"/>
      <c r="I764" s="30"/>
      <c r="J764" s="30"/>
      <c r="K764" s="30"/>
    </row>
    <row r="765" spans="4:11" ht="18">
      <c r="D765" s="30"/>
      <c r="E765" s="30"/>
      <c r="F765" s="30"/>
      <c r="G765" s="30"/>
      <c r="H765" s="30"/>
      <c r="I765" s="30"/>
      <c r="J765" s="30"/>
      <c r="K765" s="30"/>
    </row>
    <row r="766" spans="4:11" ht="18">
      <c r="D766" s="30"/>
      <c r="E766" s="30"/>
      <c r="F766" s="30"/>
      <c r="G766" s="30"/>
      <c r="H766" s="30"/>
      <c r="I766" s="30"/>
      <c r="J766" s="30"/>
      <c r="K766" s="30"/>
    </row>
    <row r="767" spans="4:11" ht="18">
      <c r="D767" s="30"/>
      <c r="E767" s="30"/>
      <c r="F767" s="30"/>
      <c r="G767" s="30"/>
      <c r="H767" s="30"/>
      <c r="I767" s="30"/>
      <c r="J767" s="30"/>
      <c r="K767" s="30"/>
    </row>
    <row r="768" spans="4:11" ht="18">
      <c r="D768" s="30"/>
      <c r="E768" s="30"/>
      <c r="F768" s="30"/>
      <c r="G768" s="30"/>
      <c r="H768" s="30"/>
      <c r="I768" s="30"/>
      <c r="J768" s="30"/>
      <c r="K768" s="30"/>
    </row>
    <row r="769" spans="4:11" ht="18">
      <c r="D769" s="30"/>
      <c r="E769" s="30"/>
      <c r="F769" s="30"/>
      <c r="G769" s="30"/>
      <c r="H769" s="30"/>
      <c r="I769" s="30"/>
      <c r="J769" s="30"/>
      <c r="K769" s="30"/>
    </row>
    <row r="770" spans="4:11" ht="18">
      <c r="D770" s="30"/>
      <c r="E770" s="30"/>
      <c r="F770" s="30"/>
      <c r="G770" s="30"/>
      <c r="H770" s="30"/>
      <c r="I770" s="30"/>
      <c r="J770" s="30"/>
      <c r="K770" s="30"/>
    </row>
    <row r="771" spans="4:11" ht="18">
      <c r="D771" s="30"/>
      <c r="E771" s="30"/>
      <c r="F771" s="30"/>
      <c r="G771" s="30"/>
      <c r="H771" s="30"/>
      <c r="I771" s="30"/>
      <c r="J771" s="30"/>
      <c r="K771" s="30"/>
    </row>
    <row r="772" spans="4:11" ht="18">
      <c r="D772" s="30"/>
      <c r="E772" s="30"/>
      <c r="F772" s="30"/>
      <c r="G772" s="30"/>
      <c r="H772" s="30"/>
      <c r="I772" s="30"/>
      <c r="J772" s="30"/>
      <c r="K772" s="30"/>
    </row>
    <row r="773" spans="4:11" ht="18">
      <c r="D773" s="30"/>
      <c r="E773" s="30"/>
      <c r="F773" s="30"/>
      <c r="G773" s="30"/>
      <c r="H773" s="30"/>
      <c r="I773" s="30"/>
      <c r="J773" s="30"/>
      <c r="K773" s="30"/>
    </row>
    <row r="774" spans="4:11" ht="18">
      <c r="D774" s="30"/>
      <c r="E774" s="30"/>
      <c r="F774" s="30"/>
      <c r="G774" s="30"/>
      <c r="H774" s="30"/>
      <c r="I774" s="30"/>
      <c r="J774" s="30"/>
      <c r="K774" s="30"/>
    </row>
    <row r="775" spans="4:11" ht="18">
      <c r="D775" s="30"/>
      <c r="E775" s="30"/>
      <c r="F775" s="30"/>
      <c r="G775" s="30"/>
      <c r="H775" s="30"/>
      <c r="I775" s="30"/>
      <c r="J775" s="30"/>
      <c r="K775" s="30"/>
    </row>
    <row r="776" spans="4:11" ht="18">
      <c r="D776" s="30"/>
      <c r="E776" s="30"/>
      <c r="F776" s="30"/>
      <c r="G776" s="30"/>
      <c r="H776" s="30"/>
      <c r="I776" s="30"/>
      <c r="J776" s="30"/>
      <c r="K776" s="30"/>
    </row>
    <row r="777" spans="4:11" ht="18">
      <c r="D777" s="30"/>
      <c r="E777" s="30"/>
      <c r="F777" s="30"/>
      <c r="G777" s="30"/>
      <c r="H777" s="30"/>
      <c r="I777" s="30"/>
      <c r="J777" s="30"/>
      <c r="K777" s="30"/>
    </row>
    <row r="778" spans="4:11" ht="18">
      <c r="D778" s="30"/>
      <c r="E778" s="30"/>
      <c r="F778" s="30"/>
      <c r="G778" s="30"/>
      <c r="H778" s="30"/>
      <c r="I778" s="30"/>
      <c r="J778" s="30"/>
      <c r="K778" s="30"/>
    </row>
    <row r="779" spans="4:11" ht="18">
      <c r="D779" s="30"/>
      <c r="E779" s="30"/>
      <c r="F779" s="30"/>
      <c r="G779" s="30"/>
      <c r="H779" s="30"/>
      <c r="I779" s="30"/>
      <c r="J779" s="30"/>
      <c r="K779" s="30"/>
    </row>
    <row r="780" spans="4:11" ht="18">
      <c r="D780" s="30"/>
      <c r="E780" s="30"/>
      <c r="F780" s="30"/>
      <c r="G780" s="30"/>
      <c r="H780" s="30"/>
      <c r="I780" s="30"/>
      <c r="J780" s="30"/>
      <c r="K780" s="30"/>
    </row>
    <row r="781" spans="4:11" ht="18">
      <c r="D781" s="30"/>
      <c r="E781" s="30"/>
      <c r="F781" s="30"/>
      <c r="G781" s="30"/>
      <c r="H781" s="30"/>
      <c r="I781" s="30"/>
      <c r="J781" s="30"/>
      <c r="K781" s="30"/>
    </row>
    <row r="782" spans="4:11" ht="18">
      <c r="D782" s="30"/>
      <c r="E782" s="30"/>
      <c r="F782" s="30"/>
      <c r="G782" s="30"/>
      <c r="H782" s="30"/>
      <c r="I782" s="30"/>
      <c r="J782" s="30"/>
      <c r="K782" s="30"/>
    </row>
    <row r="783" spans="4:11" ht="18">
      <c r="D783" s="30"/>
      <c r="E783" s="30"/>
      <c r="F783" s="30"/>
      <c r="G783" s="30"/>
      <c r="H783" s="30"/>
      <c r="I783" s="30"/>
      <c r="J783" s="30"/>
      <c r="K783" s="30"/>
    </row>
    <row r="784" spans="4:11" ht="18">
      <c r="D784" s="30"/>
      <c r="E784" s="30"/>
      <c r="F784" s="30"/>
      <c r="G784" s="30"/>
      <c r="H784" s="30"/>
      <c r="I784" s="30"/>
      <c r="J784" s="30"/>
      <c r="K784" s="30"/>
    </row>
    <row r="785" spans="4:11" ht="18">
      <c r="D785" s="30"/>
      <c r="E785" s="30"/>
      <c r="F785" s="30"/>
      <c r="G785" s="30"/>
      <c r="H785" s="30"/>
      <c r="I785" s="30"/>
      <c r="J785" s="30"/>
      <c r="K785" s="30"/>
    </row>
    <row r="786" spans="4:11" ht="18">
      <c r="D786" s="30"/>
      <c r="E786" s="30"/>
      <c r="F786" s="30"/>
      <c r="G786" s="30"/>
      <c r="H786" s="30"/>
      <c r="I786" s="30"/>
      <c r="J786" s="30"/>
      <c r="K786" s="30"/>
    </row>
    <row r="787" spans="4:11" ht="18">
      <c r="D787" s="30"/>
      <c r="E787" s="30"/>
      <c r="F787" s="30"/>
      <c r="G787" s="30"/>
      <c r="H787" s="30"/>
      <c r="I787" s="30"/>
      <c r="J787" s="30"/>
      <c r="K787" s="30"/>
    </row>
    <row r="788" spans="4:11" ht="18">
      <c r="D788" s="30"/>
      <c r="E788" s="30"/>
      <c r="F788" s="30"/>
      <c r="G788" s="30"/>
      <c r="H788" s="30"/>
      <c r="I788" s="30"/>
      <c r="J788" s="30"/>
      <c r="K788" s="30"/>
    </row>
    <row r="789" spans="4:11" ht="18">
      <c r="D789" s="30"/>
      <c r="E789" s="30"/>
      <c r="F789" s="30"/>
      <c r="G789" s="30"/>
      <c r="H789" s="30"/>
      <c r="I789" s="30"/>
      <c r="J789" s="30"/>
      <c r="K789" s="30"/>
    </row>
    <row r="790" spans="4:11" ht="18">
      <c r="D790" s="30"/>
      <c r="E790" s="30"/>
      <c r="F790" s="30"/>
      <c r="G790" s="30"/>
      <c r="H790" s="30"/>
      <c r="I790" s="30"/>
      <c r="J790" s="30"/>
      <c r="K790" s="30"/>
    </row>
    <row r="791" spans="4:11" ht="18">
      <c r="D791" s="30"/>
      <c r="E791" s="30"/>
      <c r="F791" s="30"/>
      <c r="G791" s="30"/>
      <c r="H791" s="30"/>
      <c r="I791" s="30"/>
      <c r="J791" s="30"/>
      <c r="K791" s="30"/>
    </row>
    <row r="792" spans="4:11" ht="18">
      <c r="D792" s="30"/>
      <c r="E792" s="30"/>
      <c r="F792" s="30"/>
      <c r="G792" s="30"/>
      <c r="H792" s="30"/>
      <c r="I792" s="30"/>
      <c r="J792" s="30"/>
      <c r="K792" s="30"/>
    </row>
    <row r="793" spans="4:11" ht="18">
      <c r="D793" s="30"/>
      <c r="E793" s="30"/>
      <c r="F793" s="30"/>
      <c r="G793" s="30"/>
      <c r="H793" s="30"/>
      <c r="I793" s="30"/>
      <c r="J793" s="30"/>
      <c r="K793" s="30"/>
    </row>
    <row r="794" spans="4:11" ht="18">
      <c r="D794" s="30"/>
      <c r="E794" s="30"/>
      <c r="F794" s="30"/>
      <c r="G794" s="30"/>
      <c r="H794" s="30"/>
      <c r="I794" s="30"/>
      <c r="J794" s="30"/>
      <c r="K794" s="30"/>
    </row>
    <row r="795" spans="4:11" ht="18">
      <c r="D795" s="30"/>
      <c r="E795" s="30"/>
      <c r="F795" s="30"/>
      <c r="G795" s="30"/>
      <c r="H795" s="30"/>
      <c r="I795" s="30"/>
      <c r="J795" s="30"/>
      <c r="K795" s="30"/>
    </row>
    <row r="796" spans="4:11" ht="18">
      <c r="D796" s="30"/>
      <c r="E796" s="30"/>
      <c r="F796" s="30"/>
      <c r="G796" s="30"/>
      <c r="H796" s="30"/>
      <c r="I796" s="30"/>
      <c r="J796" s="30"/>
      <c r="K796" s="30"/>
    </row>
    <row r="797" spans="4:11" ht="18">
      <c r="D797" s="30"/>
      <c r="E797" s="30"/>
      <c r="F797" s="30"/>
      <c r="G797" s="30"/>
      <c r="H797" s="30"/>
      <c r="I797" s="30"/>
      <c r="J797" s="30"/>
      <c r="K797" s="30"/>
    </row>
    <row r="798" spans="4:11" ht="18">
      <c r="D798" s="30"/>
      <c r="E798" s="30"/>
      <c r="F798" s="30"/>
      <c r="G798" s="30"/>
      <c r="H798" s="30"/>
      <c r="I798" s="30"/>
      <c r="J798" s="30"/>
      <c r="K798" s="30"/>
    </row>
    <row r="799" spans="4:11" ht="18">
      <c r="D799" s="30"/>
      <c r="E799" s="30"/>
      <c r="F799" s="30"/>
      <c r="G799" s="30"/>
      <c r="H799" s="30"/>
      <c r="I799" s="30"/>
      <c r="J799" s="30"/>
      <c r="K799" s="30"/>
    </row>
    <row r="800" spans="4:11" ht="18">
      <c r="D800" s="30"/>
      <c r="E800" s="30"/>
      <c r="F800" s="30"/>
      <c r="G800" s="30"/>
      <c r="H800" s="30"/>
      <c r="I800" s="30"/>
      <c r="J800" s="30"/>
      <c r="K800" s="30"/>
    </row>
    <row r="801" spans="4:11" ht="18">
      <c r="D801" s="30"/>
      <c r="E801" s="30"/>
      <c r="F801" s="30"/>
      <c r="G801" s="30"/>
      <c r="H801" s="30"/>
      <c r="I801" s="30"/>
      <c r="J801" s="30"/>
      <c r="K801" s="30"/>
    </row>
    <row r="802" spans="4:11" ht="18">
      <c r="D802" s="30"/>
      <c r="E802" s="30"/>
      <c r="F802" s="30"/>
      <c r="G802" s="30"/>
      <c r="H802" s="30"/>
      <c r="I802" s="30"/>
      <c r="J802" s="30"/>
      <c r="K802" s="30"/>
    </row>
    <row r="803" spans="4:11" ht="18">
      <c r="D803" s="30"/>
      <c r="E803" s="30"/>
      <c r="F803" s="30"/>
      <c r="G803" s="30"/>
      <c r="H803" s="30"/>
      <c r="I803" s="30"/>
      <c r="J803" s="30"/>
      <c r="K803" s="30"/>
    </row>
    <row r="804" spans="4:11" ht="18">
      <c r="D804" s="30"/>
      <c r="E804" s="30"/>
      <c r="F804" s="30"/>
      <c r="G804" s="30"/>
      <c r="H804" s="30"/>
      <c r="I804" s="30"/>
      <c r="J804" s="30"/>
      <c r="K804" s="30"/>
    </row>
    <row r="805" spans="4:11" ht="18">
      <c r="D805" s="30"/>
      <c r="E805" s="30"/>
      <c r="F805" s="30"/>
      <c r="G805" s="30"/>
      <c r="H805" s="30"/>
      <c r="I805" s="30"/>
      <c r="J805" s="30"/>
      <c r="K805" s="30"/>
    </row>
    <row r="806" spans="4:11" ht="18">
      <c r="D806" s="30"/>
      <c r="E806" s="30"/>
      <c r="F806" s="30"/>
      <c r="G806" s="30"/>
      <c r="H806" s="30"/>
      <c r="I806" s="30"/>
      <c r="J806" s="30"/>
      <c r="K806" s="30"/>
    </row>
    <row r="807" spans="4:11" ht="18">
      <c r="D807" s="30"/>
      <c r="E807" s="30"/>
      <c r="F807" s="30"/>
      <c r="G807" s="30"/>
      <c r="H807" s="30"/>
      <c r="I807" s="30"/>
      <c r="J807" s="30"/>
      <c r="K807" s="30"/>
    </row>
    <row r="808" spans="4:11" ht="18">
      <c r="D808" s="30"/>
      <c r="E808" s="30"/>
      <c r="F808" s="30"/>
      <c r="G808" s="30"/>
      <c r="H808" s="30"/>
      <c r="I808" s="30"/>
      <c r="J808" s="30"/>
      <c r="K808" s="30"/>
    </row>
    <row r="809" spans="4:11" ht="18">
      <c r="D809" s="30"/>
      <c r="E809" s="30"/>
      <c r="F809" s="30"/>
      <c r="G809" s="30"/>
      <c r="H809" s="30"/>
      <c r="I809" s="30"/>
      <c r="J809" s="30"/>
      <c r="K809" s="30"/>
    </row>
    <row r="810" spans="4:11" ht="18">
      <c r="D810" s="30"/>
      <c r="E810" s="30"/>
      <c r="F810" s="30"/>
      <c r="G810" s="30"/>
      <c r="H810" s="30"/>
      <c r="I810" s="30"/>
      <c r="J810" s="30"/>
      <c r="K810" s="30"/>
    </row>
    <row r="811" spans="4:11" ht="18">
      <c r="D811" s="30"/>
      <c r="E811" s="30"/>
      <c r="F811" s="30"/>
      <c r="G811" s="30"/>
      <c r="H811" s="30"/>
      <c r="I811" s="30"/>
      <c r="J811" s="30"/>
      <c r="K811" s="30"/>
    </row>
    <row r="812" spans="4:11" ht="18">
      <c r="D812" s="30"/>
      <c r="E812" s="30"/>
      <c r="F812" s="30"/>
      <c r="G812" s="30"/>
      <c r="H812" s="30"/>
      <c r="I812" s="30"/>
      <c r="J812" s="30"/>
      <c r="K812" s="30"/>
    </row>
    <row r="813" spans="4:11" ht="18">
      <c r="D813" s="30"/>
      <c r="E813" s="30"/>
      <c r="F813" s="30"/>
      <c r="G813" s="30"/>
      <c r="H813" s="30"/>
      <c r="I813" s="30"/>
      <c r="J813" s="30"/>
      <c r="K813" s="30"/>
    </row>
    <row r="814" spans="4:11" ht="18">
      <c r="D814" s="30"/>
      <c r="E814" s="30"/>
      <c r="F814" s="30"/>
      <c r="G814" s="30"/>
      <c r="H814" s="30"/>
      <c r="I814" s="30"/>
      <c r="J814" s="30"/>
      <c r="K814" s="30"/>
    </row>
    <row r="815" spans="4:11" ht="18">
      <c r="D815" s="30"/>
      <c r="E815" s="30"/>
      <c r="F815" s="30"/>
      <c r="G815" s="30"/>
      <c r="H815" s="30"/>
      <c r="I815" s="30"/>
      <c r="J815" s="30"/>
      <c r="K815" s="30"/>
    </row>
    <row r="816" spans="4:11" ht="18">
      <c r="D816" s="30"/>
      <c r="E816" s="30"/>
      <c r="F816" s="30"/>
      <c r="G816" s="30"/>
      <c r="H816" s="30"/>
      <c r="I816" s="30"/>
      <c r="J816" s="30"/>
      <c r="K816" s="30"/>
    </row>
    <row r="817" spans="4:11" ht="18">
      <c r="D817" s="30"/>
      <c r="E817" s="30"/>
      <c r="F817" s="30"/>
      <c r="G817" s="30"/>
      <c r="H817" s="30"/>
      <c r="I817" s="30"/>
      <c r="J817" s="30"/>
      <c r="K817" s="30"/>
    </row>
    <row r="818" spans="4:11" ht="18">
      <c r="D818" s="30"/>
      <c r="E818" s="30"/>
      <c r="F818" s="30"/>
      <c r="G818" s="30"/>
      <c r="H818" s="30"/>
      <c r="I818" s="30"/>
      <c r="J818" s="30"/>
      <c r="K818" s="30"/>
    </row>
    <row r="819" spans="4:11" ht="18">
      <c r="D819" s="30"/>
      <c r="E819" s="30"/>
      <c r="F819" s="30"/>
      <c r="G819" s="30"/>
      <c r="H819" s="30"/>
      <c r="I819" s="30"/>
      <c r="J819" s="30"/>
      <c r="K819" s="30"/>
    </row>
    <row r="820" spans="4:11" ht="18">
      <c r="D820" s="30"/>
      <c r="E820" s="30"/>
      <c r="F820" s="30"/>
      <c r="G820" s="30"/>
      <c r="H820" s="30"/>
      <c r="I820" s="30"/>
      <c r="J820" s="30"/>
      <c r="K820" s="30"/>
    </row>
    <row r="821" spans="4:11" ht="18">
      <c r="D821" s="30"/>
      <c r="E821" s="30"/>
      <c r="F821" s="30"/>
      <c r="G821" s="30"/>
      <c r="H821" s="30"/>
      <c r="I821" s="30"/>
      <c r="J821" s="30"/>
      <c r="K821" s="30"/>
    </row>
    <row r="822" spans="4:11" ht="18">
      <c r="D822" s="30"/>
      <c r="E822" s="30"/>
      <c r="F822" s="30"/>
      <c r="G822" s="30"/>
      <c r="H822" s="30"/>
      <c r="I822" s="30"/>
      <c r="J822" s="30"/>
      <c r="K822" s="30"/>
    </row>
    <row r="823" spans="4:11" ht="18">
      <c r="D823" s="30"/>
      <c r="E823" s="30"/>
      <c r="F823" s="30"/>
      <c r="G823" s="30"/>
      <c r="H823" s="30"/>
      <c r="I823" s="30"/>
      <c r="J823" s="30"/>
      <c r="K823" s="30"/>
    </row>
    <row r="824" spans="4:11" ht="18">
      <c r="D824" s="30"/>
      <c r="E824" s="30"/>
      <c r="F824" s="30"/>
      <c r="G824" s="30"/>
      <c r="H824" s="30"/>
      <c r="I824" s="30"/>
      <c r="J824" s="30"/>
      <c r="K824" s="30"/>
    </row>
    <row r="825" spans="4:11" ht="18">
      <c r="D825" s="30"/>
      <c r="E825" s="30"/>
      <c r="F825" s="30"/>
      <c r="G825" s="30"/>
      <c r="H825" s="30"/>
      <c r="I825" s="30"/>
      <c r="J825" s="30"/>
      <c r="K825" s="30"/>
    </row>
    <row r="826" spans="4:11" ht="18">
      <c r="D826" s="30"/>
      <c r="E826" s="30"/>
      <c r="F826" s="30"/>
      <c r="G826" s="30"/>
      <c r="H826" s="30"/>
      <c r="I826" s="30"/>
      <c r="J826" s="30"/>
      <c r="K826" s="30"/>
    </row>
    <row r="827" spans="4:11" ht="18">
      <c r="D827" s="30"/>
      <c r="E827" s="30"/>
      <c r="F827" s="30"/>
      <c r="G827" s="30"/>
      <c r="H827" s="30"/>
      <c r="I827" s="30"/>
      <c r="J827" s="30"/>
      <c r="K827" s="30"/>
    </row>
    <row r="828" spans="4:11" ht="18">
      <c r="D828" s="30"/>
      <c r="E828" s="30"/>
      <c r="F828" s="30"/>
      <c r="G828" s="30"/>
      <c r="H828" s="30"/>
      <c r="I828" s="30"/>
      <c r="J828" s="30"/>
      <c r="K828" s="30"/>
    </row>
    <row r="829" spans="4:11" ht="18">
      <c r="D829" s="30"/>
      <c r="E829" s="30"/>
      <c r="F829" s="30"/>
      <c r="G829" s="30"/>
      <c r="H829" s="30"/>
      <c r="I829" s="30"/>
      <c r="J829" s="30"/>
      <c r="K829" s="30"/>
    </row>
    <row r="830" spans="4:11" ht="18">
      <c r="D830" s="30"/>
      <c r="E830" s="30"/>
      <c r="F830" s="30"/>
      <c r="G830" s="30"/>
      <c r="H830" s="30"/>
      <c r="I830" s="30"/>
      <c r="J830" s="30"/>
      <c r="K830" s="30"/>
    </row>
    <row r="831" spans="4:11" ht="18">
      <c r="D831" s="30"/>
      <c r="E831" s="30"/>
      <c r="F831" s="30"/>
      <c r="G831" s="30"/>
      <c r="H831" s="30"/>
      <c r="I831" s="30"/>
      <c r="J831" s="30"/>
      <c r="K831" s="30"/>
    </row>
    <row r="832" spans="4:11" ht="18">
      <c r="D832" s="30"/>
      <c r="E832" s="30"/>
      <c r="F832" s="30"/>
      <c r="G832" s="30"/>
      <c r="H832" s="30"/>
      <c r="I832" s="30"/>
      <c r="J832" s="30"/>
      <c r="K832" s="30"/>
    </row>
    <row r="833" spans="4:11" ht="18">
      <c r="D833" s="30"/>
      <c r="E833" s="30"/>
      <c r="F833" s="30"/>
      <c r="G833" s="30"/>
      <c r="H833" s="30"/>
      <c r="I833" s="30"/>
      <c r="J833" s="30"/>
      <c r="K833" s="30"/>
    </row>
    <row r="834" spans="4:11" ht="18">
      <c r="D834" s="30"/>
      <c r="E834" s="30"/>
      <c r="F834" s="30"/>
      <c r="G834" s="30"/>
      <c r="H834" s="30"/>
      <c r="I834" s="30"/>
      <c r="J834" s="30"/>
      <c r="K834" s="30"/>
    </row>
    <row r="835" spans="4:11" ht="18">
      <c r="D835" s="30"/>
      <c r="E835" s="30"/>
      <c r="F835" s="30"/>
      <c r="G835" s="30"/>
      <c r="H835" s="30"/>
      <c r="I835" s="30"/>
      <c r="J835" s="30"/>
      <c r="K835" s="30"/>
    </row>
    <row r="836" spans="4:11" ht="18">
      <c r="D836" s="30"/>
      <c r="E836" s="30"/>
      <c r="F836" s="30"/>
      <c r="G836" s="30"/>
      <c r="H836" s="30"/>
      <c r="I836" s="30"/>
      <c r="J836" s="30"/>
      <c r="K836" s="30"/>
    </row>
    <row r="837" spans="4:11" ht="18">
      <c r="D837" s="30"/>
      <c r="E837" s="30"/>
      <c r="F837" s="30"/>
      <c r="G837" s="30"/>
      <c r="H837" s="30"/>
      <c r="I837" s="30"/>
      <c r="J837" s="30"/>
      <c r="K837" s="30"/>
    </row>
    <row r="838" spans="4:11" ht="18">
      <c r="D838" s="30"/>
      <c r="E838" s="30"/>
      <c r="F838" s="30"/>
      <c r="G838" s="30"/>
      <c r="H838" s="30"/>
      <c r="I838" s="30"/>
      <c r="J838" s="30"/>
      <c r="K838" s="30"/>
    </row>
    <row r="839" spans="4:11" ht="18">
      <c r="D839" s="30"/>
      <c r="E839" s="30"/>
      <c r="F839" s="30"/>
      <c r="G839" s="30"/>
      <c r="H839" s="30"/>
      <c r="I839" s="30"/>
      <c r="J839" s="30"/>
      <c r="K839" s="30"/>
    </row>
    <row r="840" spans="4:11" ht="18">
      <c r="D840" s="30"/>
      <c r="E840" s="30"/>
      <c r="F840" s="30"/>
      <c r="G840" s="30"/>
      <c r="H840" s="30"/>
      <c r="I840" s="30"/>
      <c r="J840" s="30"/>
      <c r="K840" s="30"/>
    </row>
    <row r="841" spans="4:11" ht="18">
      <c r="D841" s="30"/>
      <c r="E841" s="30"/>
      <c r="F841" s="30"/>
      <c r="G841" s="30"/>
      <c r="H841" s="30"/>
      <c r="I841" s="30"/>
      <c r="J841" s="30"/>
      <c r="K841" s="30"/>
    </row>
    <row r="842" spans="4:11" ht="18">
      <c r="D842" s="30"/>
      <c r="E842" s="30"/>
      <c r="F842" s="30"/>
      <c r="G842" s="30"/>
      <c r="H842" s="30"/>
      <c r="I842" s="30"/>
      <c r="J842" s="30"/>
      <c r="K842" s="30"/>
    </row>
    <row r="843" spans="4:11" ht="18">
      <c r="D843" s="30"/>
      <c r="E843" s="30"/>
      <c r="F843" s="30"/>
      <c r="G843" s="30"/>
      <c r="H843" s="30"/>
      <c r="I843" s="30"/>
      <c r="J843" s="30"/>
      <c r="K843" s="30"/>
    </row>
    <row r="844" spans="4:11" ht="18">
      <c r="D844" s="30"/>
      <c r="E844" s="30"/>
      <c r="F844" s="30"/>
      <c r="G844" s="30"/>
      <c r="H844" s="30"/>
      <c r="I844" s="30"/>
      <c r="J844" s="30"/>
      <c r="K844" s="30"/>
    </row>
    <row r="845" spans="4:11" ht="18">
      <c r="D845" s="30"/>
      <c r="E845" s="30"/>
      <c r="F845" s="30"/>
      <c r="G845" s="30"/>
      <c r="H845" s="30"/>
      <c r="I845" s="30"/>
      <c r="J845" s="30"/>
      <c r="K845" s="30"/>
    </row>
    <row r="846" spans="4:11" ht="18">
      <c r="D846" s="30"/>
      <c r="E846" s="30"/>
      <c r="F846" s="30"/>
      <c r="G846" s="30"/>
      <c r="H846" s="30"/>
      <c r="I846" s="30"/>
      <c r="J846" s="30"/>
      <c r="K846" s="30"/>
    </row>
    <row r="847" spans="4:11" ht="18">
      <c r="D847" s="30"/>
      <c r="E847" s="30"/>
      <c r="F847" s="30"/>
      <c r="G847" s="30"/>
      <c r="H847" s="30"/>
      <c r="I847" s="30"/>
      <c r="J847" s="30"/>
      <c r="K847" s="30"/>
    </row>
    <row r="848" spans="4:11" ht="18">
      <c r="D848" s="30"/>
      <c r="E848" s="30"/>
      <c r="F848" s="30"/>
      <c r="G848" s="30"/>
      <c r="H848" s="30"/>
      <c r="I848" s="30"/>
      <c r="J848" s="30"/>
      <c r="K848" s="30"/>
    </row>
    <row r="849" spans="4:11" ht="18">
      <c r="D849" s="30"/>
      <c r="E849" s="30"/>
      <c r="F849" s="30"/>
      <c r="G849" s="30"/>
      <c r="H849" s="30"/>
      <c r="I849" s="30"/>
      <c r="J849" s="30"/>
      <c r="K849" s="30"/>
    </row>
    <row r="850" spans="4:11" ht="18">
      <c r="D850" s="30"/>
      <c r="E850" s="30"/>
      <c r="F850" s="30"/>
      <c r="G850" s="30"/>
      <c r="H850" s="30"/>
      <c r="I850" s="30"/>
      <c r="J850" s="30"/>
      <c r="K850" s="30"/>
    </row>
    <row r="851" spans="4:11" ht="18">
      <c r="D851" s="30"/>
      <c r="E851" s="30"/>
      <c r="F851" s="30"/>
      <c r="G851" s="30"/>
      <c r="H851" s="30"/>
      <c r="I851" s="30"/>
      <c r="J851" s="30"/>
      <c r="K851" s="30"/>
    </row>
    <row r="852" spans="4:11" ht="18">
      <c r="D852" s="30"/>
      <c r="E852" s="30"/>
      <c r="F852" s="30"/>
      <c r="G852" s="30"/>
      <c r="H852" s="30"/>
      <c r="I852" s="30"/>
      <c r="J852" s="30"/>
      <c r="K852" s="30"/>
    </row>
    <row r="853" spans="4:11" ht="18">
      <c r="D853" s="30"/>
      <c r="E853" s="30"/>
      <c r="F853" s="30"/>
      <c r="G853" s="30"/>
      <c r="H853" s="30"/>
      <c r="I853" s="30"/>
      <c r="J853" s="30"/>
      <c r="K853" s="30"/>
    </row>
    <row r="854" spans="4:11" ht="18">
      <c r="D854" s="30"/>
      <c r="E854" s="30"/>
      <c r="F854" s="30"/>
      <c r="G854" s="30"/>
      <c r="H854" s="30"/>
      <c r="I854" s="30"/>
      <c r="J854" s="30"/>
      <c r="K854" s="30"/>
    </row>
    <row r="855" spans="4:11" ht="18">
      <c r="D855" s="30"/>
      <c r="E855" s="30"/>
      <c r="F855" s="30"/>
      <c r="G855" s="30"/>
      <c r="H855" s="30"/>
      <c r="I855" s="30"/>
      <c r="J855" s="30"/>
      <c r="K855" s="30"/>
    </row>
    <row r="856" spans="4:11" ht="18">
      <c r="D856" s="30"/>
      <c r="E856" s="30"/>
      <c r="F856" s="30"/>
      <c r="G856" s="30"/>
      <c r="H856" s="30"/>
      <c r="I856" s="30"/>
      <c r="J856" s="30"/>
      <c r="K856" s="30"/>
    </row>
    <row r="857" spans="4:11" ht="18">
      <c r="D857" s="30"/>
      <c r="E857" s="30"/>
      <c r="F857" s="30"/>
      <c r="G857" s="30"/>
      <c r="H857" s="30"/>
      <c r="I857" s="30"/>
      <c r="J857" s="30"/>
      <c r="K857" s="30"/>
    </row>
    <row r="858" spans="4:11" ht="18">
      <c r="D858" s="30"/>
      <c r="E858" s="30"/>
      <c r="F858" s="30"/>
      <c r="G858" s="30"/>
      <c r="H858" s="30"/>
      <c r="I858" s="30"/>
      <c r="J858" s="30"/>
      <c r="K858" s="30"/>
    </row>
    <row r="859" spans="4:11" ht="18">
      <c r="D859" s="30"/>
      <c r="E859" s="30"/>
      <c r="F859" s="30"/>
      <c r="G859" s="30"/>
      <c r="H859" s="30"/>
      <c r="I859" s="30"/>
      <c r="J859" s="30"/>
      <c r="K859" s="30"/>
    </row>
    <row r="860" spans="4:11" ht="18">
      <c r="D860" s="30"/>
      <c r="E860" s="30"/>
      <c r="F860" s="30"/>
      <c r="G860" s="30"/>
      <c r="H860" s="30"/>
      <c r="I860" s="30"/>
      <c r="J860" s="30"/>
      <c r="K860" s="30"/>
    </row>
    <row r="861" spans="4:11" ht="18">
      <c r="D861" s="30"/>
      <c r="E861" s="30"/>
      <c r="F861" s="30"/>
      <c r="G861" s="30"/>
      <c r="H861" s="30"/>
      <c r="I861" s="30"/>
      <c r="J861" s="30"/>
      <c r="K861" s="30"/>
    </row>
    <row r="862" spans="4:11" ht="18">
      <c r="D862" s="30"/>
      <c r="E862" s="30"/>
      <c r="F862" s="30"/>
      <c r="G862" s="30"/>
      <c r="H862" s="30"/>
      <c r="I862" s="30"/>
      <c r="J862" s="30"/>
      <c r="K862" s="30"/>
    </row>
    <row r="863" spans="4:11" ht="18">
      <c r="D863" s="30"/>
      <c r="E863" s="30"/>
      <c r="F863" s="30"/>
      <c r="G863" s="30"/>
      <c r="H863" s="30"/>
      <c r="I863" s="30"/>
      <c r="J863" s="30"/>
      <c r="K863" s="30"/>
    </row>
    <row r="864" spans="4:11" ht="18">
      <c r="D864" s="30"/>
      <c r="E864" s="30"/>
      <c r="F864" s="30"/>
      <c r="G864" s="30"/>
      <c r="H864" s="30"/>
      <c r="I864" s="30"/>
      <c r="J864" s="30"/>
      <c r="K864" s="30"/>
    </row>
    <row r="865" spans="4:11" ht="18">
      <c r="D865" s="30"/>
      <c r="E865" s="30"/>
      <c r="F865" s="30"/>
      <c r="G865" s="30"/>
      <c r="H865" s="30"/>
      <c r="I865" s="30"/>
      <c r="J865" s="30"/>
      <c r="K865" s="30"/>
    </row>
    <row r="866" spans="4:11" ht="18">
      <c r="D866" s="30"/>
      <c r="E866" s="30"/>
      <c r="F866" s="30"/>
      <c r="G866" s="30"/>
      <c r="H866" s="30"/>
      <c r="I866" s="30"/>
      <c r="J866" s="30"/>
      <c r="K866" s="30"/>
    </row>
    <row r="867" spans="4:11" ht="18">
      <c r="D867" s="30"/>
      <c r="E867" s="30"/>
      <c r="F867" s="30"/>
      <c r="G867" s="30"/>
      <c r="H867" s="30"/>
      <c r="I867" s="30"/>
      <c r="J867" s="30"/>
      <c r="K867" s="30"/>
    </row>
    <row r="868" spans="4:11" ht="18">
      <c r="D868" s="30"/>
      <c r="E868" s="30"/>
      <c r="F868" s="30"/>
      <c r="G868" s="30"/>
      <c r="H868" s="30"/>
      <c r="I868" s="30"/>
      <c r="J868" s="30"/>
      <c r="K868" s="30"/>
    </row>
    <row r="869" spans="4:11" ht="18">
      <c r="D869" s="30"/>
      <c r="E869" s="30"/>
      <c r="F869" s="30"/>
      <c r="G869" s="30"/>
      <c r="H869" s="30"/>
      <c r="I869" s="30"/>
      <c r="J869" s="30"/>
      <c r="K869" s="30"/>
    </row>
    <row r="870" spans="4:11" ht="18">
      <c r="D870" s="30"/>
      <c r="E870" s="30"/>
      <c r="F870" s="30"/>
      <c r="G870" s="30"/>
      <c r="H870" s="30"/>
      <c r="I870" s="30"/>
      <c r="J870" s="30"/>
      <c r="K870" s="30"/>
    </row>
    <row r="871" spans="4:11" ht="18">
      <c r="D871" s="30"/>
      <c r="E871" s="30"/>
      <c r="F871" s="30"/>
      <c r="G871" s="30"/>
      <c r="H871" s="30"/>
      <c r="I871" s="30"/>
      <c r="J871" s="30"/>
      <c r="K871" s="30"/>
    </row>
    <row r="872" spans="4:11" ht="18">
      <c r="D872" s="30"/>
      <c r="E872" s="30"/>
      <c r="F872" s="30"/>
      <c r="G872" s="30"/>
      <c r="H872" s="30"/>
      <c r="I872" s="30"/>
      <c r="J872" s="30"/>
      <c r="K872" s="30"/>
    </row>
    <row r="873" spans="4:11" ht="18">
      <c r="D873" s="30"/>
      <c r="E873" s="30"/>
      <c r="F873" s="30"/>
      <c r="G873" s="30"/>
      <c r="H873" s="30"/>
      <c r="I873" s="30"/>
      <c r="J873" s="30"/>
      <c r="K873" s="30"/>
    </row>
    <row r="874" spans="4:11" ht="18">
      <c r="D874" s="30"/>
      <c r="E874" s="30"/>
      <c r="F874" s="30"/>
      <c r="G874" s="30"/>
      <c r="H874" s="30"/>
      <c r="I874" s="30"/>
      <c r="J874" s="30"/>
      <c r="K874" s="30"/>
    </row>
    <row r="875" spans="4:11" ht="18">
      <c r="D875" s="30"/>
      <c r="E875" s="30"/>
      <c r="F875" s="30"/>
      <c r="G875" s="30"/>
      <c r="H875" s="30"/>
      <c r="I875" s="30"/>
      <c r="J875" s="30"/>
      <c r="K875" s="30"/>
    </row>
    <row r="876" spans="4:11" ht="18">
      <c r="D876" s="30"/>
      <c r="E876" s="30"/>
      <c r="F876" s="30"/>
      <c r="G876" s="30"/>
      <c r="H876" s="30"/>
      <c r="I876" s="30"/>
      <c r="J876" s="30"/>
      <c r="K876" s="30"/>
    </row>
    <row r="877" spans="4:11" ht="18">
      <c r="D877" s="30"/>
      <c r="E877" s="30"/>
      <c r="F877" s="30"/>
      <c r="G877" s="30"/>
      <c r="H877" s="30"/>
      <c r="I877" s="30"/>
      <c r="J877" s="30"/>
      <c r="K877" s="30"/>
    </row>
    <row r="878" spans="4:11" ht="18">
      <c r="D878" s="30"/>
      <c r="E878" s="30"/>
      <c r="F878" s="30"/>
      <c r="G878" s="30"/>
      <c r="H878" s="30"/>
      <c r="I878" s="30"/>
      <c r="J878" s="30"/>
      <c r="K878" s="30"/>
    </row>
    <row r="879" spans="4:11" ht="18">
      <c r="D879" s="30"/>
      <c r="E879" s="30"/>
      <c r="F879" s="30"/>
      <c r="G879" s="30"/>
      <c r="H879" s="30"/>
      <c r="I879" s="30"/>
      <c r="J879" s="30"/>
      <c r="K879" s="30"/>
    </row>
    <row r="880" spans="4:11" ht="18">
      <c r="D880" s="30"/>
      <c r="E880" s="30"/>
      <c r="F880" s="30"/>
      <c r="G880" s="30"/>
      <c r="H880" s="30"/>
      <c r="I880" s="30"/>
      <c r="J880" s="30"/>
      <c r="K880" s="30"/>
    </row>
    <row r="881" spans="4:11" ht="18">
      <c r="D881" s="30"/>
      <c r="E881" s="30"/>
      <c r="F881" s="30"/>
      <c r="G881" s="30"/>
      <c r="H881" s="30"/>
      <c r="I881" s="30"/>
      <c r="J881" s="30"/>
      <c r="K881" s="30"/>
    </row>
    <row r="882" spans="4:11" ht="18">
      <c r="D882" s="30"/>
      <c r="E882" s="30"/>
      <c r="F882" s="30"/>
      <c r="G882" s="30"/>
      <c r="H882" s="30"/>
      <c r="I882" s="30"/>
      <c r="J882" s="30"/>
      <c r="K882" s="30"/>
    </row>
    <row r="883" spans="4:11" ht="18">
      <c r="D883" s="30"/>
      <c r="E883" s="30"/>
      <c r="F883" s="30"/>
      <c r="G883" s="30"/>
      <c r="H883" s="30"/>
      <c r="I883" s="30"/>
      <c r="J883" s="30"/>
      <c r="K883" s="30"/>
    </row>
    <row r="884" spans="4:11" ht="18">
      <c r="D884" s="30"/>
      <c r="E884" s="30"/>
      <c r="F884" s="30"/>
      <c r="G884" s="30"/>
      <c r="H884" s="30"/>
      <c r="I884" s="30"/>
      <c r="J884" s="30"/>
      <c r="K884" s="30"/>
    </row>
    <row r="885" spans="4:11" ht="18">
      <c r="D885" s="30"/>
      <c r="E885" s="30"/>
      <c r="F885" s="30"/>
      <c r="G885" s="30"/>
      <c r="H885" s="30"/>
      <c r="I885" s="30"/>
      <c r="J885" s="30"/>
      <c r="K885" s="30"/>
    </row>
    <row r="886" spans="4:11" ht="18">
      <c r="D886" s="30"/>
      <c r="E886" s="30"/>
      <c r="F886" s="30"/>
      <c r="G886" s="30"/>
      <c r="H886" s="30"/>
      <c r="I886" s="30"/>
      <c r="J886" s="30"/>
      <c r="K886" s="30"/>
    </row>
    <row r="887" spans="4:11" ht="18">
      <c r="D887" s="30"/>
      <c r="E887" s="30"/>
      <c r="F887" s="30"/>
      <c r="G887" s="30"/>
      <c r="H887" s="30"/>
      <c r="I887" s="30"/>
      <c r="J887" s="30"/>
      <c r="K887" s="30"/>
    </row>
    <row r="888" spans="4:11" ht="18">
      <c r="D888" s="30"/>
      <c r="E888" s="30"/>
      <c r="F888" s="30"/>
      <c r="G888" s="30"/>
      <c r="H888" s="30"/>
      <c r="I888" s="30"/>
      <c r="J888" s="30"/>
      <c r="K888" s="30"/>
    </row>
    <row r="889" spans="4:11" ht="18">
      <c r="D889" s="30"/>
      <c r="E889" s="30"/>
      <c r="F889" s="30"/>
      <c r="G889" s="30"/>
      <c r="H889" s="30"/>
      <c r="I889" s="30"/>
      <c r="J889" s="30"/>
      <c r="K889" s="30"/>
    </row>
    <row r="890" spans="4:11" ht="18">
      <c r="D890" s="30"/>
      <c r="E890" s="30"/>
      <c r="F890" s="30"/>
      <c r="G890" s="30"/>
      <c r="H890" s="30"/>
      <c r="I890" s="30"/>
      <c r="J890" s="30"/>
      <c r="K890" s="30"/>
    </row>
    <row r="891" spans="4:11" ht="18">
      <c r="D891" s="30"/>
      <c r="E891" s="30"/>
      <c r="F891" s="30"/>
      <c r="G891" s="30"/>
      <c r="H891" s="30"/>
      <c r="I891" s="30"/>
      <c r="J891" s="30"/>
      <c r="K891" s="30"/>
    </row>
    <row r="892" spans="4:11" ht="18">
      <c r="D892" s="30"/>
      <c r="E892" s="30"/>
      <c r="F892" s="30"/>
      <c r="G892" s="30"/>
      <c r="H892" s="30"/>
      <c r="I892" s="30"/>
      <c r="J892" s="30"/>
      <c r="K892" s="30"/>
    </row>
    <row r="893" spans="4:11" ht="18">
      <c r="D893" s="30"/>
      <c r="E893" s="30"/>
      <c r="F893" s="30"/>
      <c r="G893" s="30"/>
      <c r="H893" s="30"/>
      <c r="I893" s="30"/>
      <c r="J893" s="30"/>
      <c r="K893" s="30"/>
    </row>
    <row r="894" spans="4:11" ht="18">
      <c r="D894" s="30"/>
      <c r="E894" s="30"/>
      <c r="F894" s="30"/>
      <c r="G894" s="30"/>
      <c r="H894" s="30"/>
      <c r="I894" s="30"/>
      <c r="J894" s="30"/>
      <c r="K894" s="30"/>
    </row>
    <row r="895" spans="4:11" ht="18">
      <c r="D895" s="30"/>
      <c r="E895" s="30"/>
      <c r="F895" s="30"/>
      <c r="G895" s="30"/>
      <c r="H895" s="30"/>
      <c r="I895" s="30"/>
      <c r="J895" s="30"/>
      <c r="K895" s="30"/>
    </row>
    <row r="896" spans="4:11" ht="18">
      <c r="D896" s="30"/>
      <c r="E896" s="30"/>
      <c r="F896" s="30"/>
      <c r="G896" s="30"/>
      <c r="H896" s="30"/>
      <c r="I896" s="30"/>
      <c r="J896" s="30"/>
      <c r="K896" s="30"/>
    </row>
    <row r="897" spans="4:11" ht="18">
      <c r="D897" s="30"/>
      <c r="E897" s="30"/>
      <c r="F897" s="30"/>
      <c r="G897" s="30"/>
      <c r="H897" s="30"/>
      <c r="I897" s="30"/>
      <c r="J897" s="30"/>
      <c r="K897" s="30"/>
    </row>
    <row r="898" spans="4:11" ht="18">
      <c r="D898" s="30"/>
      <c r="E898" s="30"/>
      <c r="F898" s="30"/>
      <c r="G898" s="30"/>
      <c r="H898" s="30"/>
      <c r="I898" s="30"/>
      <c r="J898" s="30"/>
      <c r="K898" s="30"/>
    </row>
    <row r="899" spans="4:11" ht="18">
      <c r="D899" s="30"/>
      <c r="E899" s="30"/>
      <c r="F899" s="30"/>
      <c r="G899" s="30"/>
      <c r="H899" s="30"/>
      <c r="I899" s="30"/>
      <c r="J899" s="30"/>
      <c r="K899" s="30"/>
    </row>
    <row r="900" spans="4:11" ht="18">
      <c r="D900" s="30"/>
      <c r="E900" s="30"/>
      <c r="F900" s="30"/>
      <c r="G900" s="30"/>
      <c r="H900" s="30"/>
      <c r="I900" s="30"/>
      <c r="J900" s="30"/>
      <c r="K900" s="30"/>
    </row>
    <row r="901" spans="4:11" ht="18">
      <c r="D901" s="30"/>
      <c r="E901" s="30"/>
      <c r="F901" s="30"/>
      <c r="G901" s="30"/>
      <c r="H901" s="30"/>
      <c r="I901" s="30"/>
      <c r="J901" s="30"/>
      <c r="K901" s="30"/>
    </row>
    <row r="902" spans="4:11" ht="18">
      <c r="D902" s="30"/>
      <c r="E902" s="30"/>
      <c r="F902" s="30"/>
      <c r="G902" s="30"/>
      <c r="H902" s="30"/>
      <c r="I902" s="30"/>
      <c r="J902" s="30"/>
      <c r="K902" s="30"/>
    </row>
    <row r="903" spans="4:11" ht="18">
      <c r="D903" s="30"/>
      <c r="E903" s="30"/>
      <c r="F903" s="30"/>
      <c r="G903" s="30"/>
      <c r="H903" s="30"/>
      <c r="I903" s="30"/>
      <c r="J903" s="30"/>
      <c r="K903" s="30"/>
    </row>
    <row r="904" spans="4:11" ht="18">
      <c r="D904" s="30"/>
      <c r="E904" s="30"/>
      <c r="F904" s="30"/>
      <c r="G904" s="30"/>
      <c r="H904" s="30"/>
      <c r="I904" s="30"/>
      <c r="J904" s="30"/>
      <c r="K904" s="30"/>
    </row>
    <row r="905" spans="4:11" ht="18">
      <c r="D905" s="30"/>
      <c r="E905" s="30"/>
      <c r="F905" s="30"/>
      <c r="G905" s="30"/>
      <c r="H905" s="30"/>
      <c r="I905" s="30"/>
      <c r="J905" s="30"/>
      <c r="K905" s="30"/>
    </row>
    <row r="906" spans="4:11" ht="18">
      <c r="D906" s="30"/>
      <c r="E906" s="30"/>
      <c r="F906" s="30"/>
      <c r="G906" s="30"/>
      <c r="H906" s="30"/>
      <c r="I906" s="30"/>
      <c r="J906" s="30"/>
      <c r="K906" s="30"/>
    </row>
    <row r="907" spans="4:11" ht="18">
      <c r="D907" s="30"/>
      <c r="E907" s="30"/>
      <c r="F907" s="30"/>
      <c r="G907" s="30"/>
      <c r="H907" s="30"/>
      <c r="I907" s="30"/>
      <c r="J907" s="30"/>
      <c r="K907" s="30"/>
    </row>
    <row r="908" spans="4:11" ht="18">
      <c r="D908" s="30"/>
      <c r="E908" s="30"/>
      <c r="F908" s="30"/>
      <c r="G908" s="30"/>
      <c r="H908" s="30"/>
      <c r="I908" s="30"/>
      <c r="J908" s="30"/>
      <c r="K908" s="30"/>
    </row>
    <row r="909" spans="4:11" ht="18">
      <c r="D909" s="30"/>
      <c r="E909" s="30"/>
      <c r="F909" s="30"/>
      <c r="G909" s="30"/>
      <c r="H909" s="30"/>
      <c r="I909" s="30"/>
      <c r="J909" s="30"/>
      <c r="K909" s="30"/>
    </row>
    <row r="910" spans="4:11" ht="18">
      <c r="D910" s="30"/>
      <c r="E910" s="30"/>
      <c r="F910" s="30"/>
      <c r="G910" s="30"/>
      <c r="H910" s="30"/>
      <c r="I910" s="30"/>
      <c r="J910" s="30"/>
      <c r="K910" s="30"/>
    </row>
    <row r="911" spans="4:11" ht="18">
      <c r="D911" s="30"/>
      <c r="E911" s="30"/>
      <c r="F911" s="30"/>
      <c r="G911" s="30"/>
      <c r="H911" s="30"/>
      <c r="I911" s="30"/>
      <c r="J911" s="30"/>
      <c r="K911" s="30"/>
    </row>
    <row r="912" spans="4:11" ht="18">
      <c r="D912" s="30"/>
      <c r="E912" s="30"/>
      <c r="F912" s="30"/>
      <c r="G912" s="30"/>
      <c r="H912" s="30"/>
      <c r="I912" s="30"/>
      <c r="J912" s="30"/>
      <c r="K912" s="30"/>
    </row>
    <row r="913" spans="4:11" ht="18">
      <c r="D913" s="30"/>
      <c r="E913" s="30"/>
      <c r="F913" s="30"/>
      <c r="G913" s="30"/>
      <c r="H913" s="30"/>
      <c r="I913" s="30"/>
      <c r="J913" s="30"/>
      <c r="K913" s="30"/>
    </row>
    <row r="914" spans="4:11" ht="18">
      <c r="D914" s="30"/>
      <c r="E914" s="30"/>
      <c r="F914" s="30"/>
      <c r="G914" s="30"/>
      <c r="H914" s="30"/>
      <c r="I914" s="30"/>
      <c r="J914" s="30"/>
      <c r="K914" s="30"/>
    </row>
    <row r="915" spans="4:11" ht="18">
      <c r="D915" s="30"/>
      <c r="E915" s="30"/>
      <c r="F915" s="30"/>
      <c r="G915" s="30"/>
      <c r="H915" s="30"/>
      <c r="I915" s="30"/>
      <c r="J915" s="30"/>
      <c r="K915" s="30"/>
    </row>
    <row r="916" spans="4:11" ht="18">
      <c r="D916" s="30"/>
      <c r="E916" s="30"/>
      <c r="F916" s="30"/>
      <c r="G916" s="30"/>
      <c r="H916" s="30"/>
      <c r="I916" s="30"/>
      <c r="J916" s="30"/>
      <c r="K916" s="30"/>
    </row>
    <row r="917" spans="4:11" ht="18">
      <c r="D917" s="30"/>
      <c r="E917" s="30"/>
      <c r="F917" s="30"/>
      <c r="G917" s="30"/>
      <c r="H917" s="30"/>
      <c r="I917" s="30"/>
      <c r="J917" s="30"/>
      <c r="K917" s="30"/>
    </row>
    <row r="918" spans="4:11" ht="18">
      <c r="D918" s="30"/>
      <c r="E918" s="30"/>
      <c r="F918" s="30"/>
      <c r="G918" s="30"/>
      <c r="H918" s="30"/>
      <c r="I918" s="30"/>
      <c r="J918" s="30"/>
      <c r="K918" s="30"/>
    </row>
    <row r="919" spans="4:11" ht="18">
      <c r="D919" s="30"/>
      <c r="E919" s="30"/>
      <c r="F919" s="30"/>
      <c r="G919" s="30"/>
      <c r="H919" s="30"/>
      <c r="I919" s="30"/>
      <c r="J919" s="30"/>
      <c r="K919" s="30"/>
    </row>
    <row r="920" spans="4:11" ht="18">
      <c r="D920" s="30"/>
      <c r="E920" s="30"/>
      <c r="F920" s="30"/>
      <c r="G920" s="30"/>
      <c r="H920" s="30"/>
      <c r="I920" s="30"/>
      <c r="J920" s="30"/>
      <c r="K920" s="30"/>
    </row>
    <row r="921" spans="4:11" ht="18">
      <c r="D921" s="30"/>
      <c r="E921" s="30"/>
      <c r="F921" s="30"/>
      <c r="G921" s="30"/>
      <c r="H921" s="30"/>
      <c r="I921" s="30"/>
      <c r="J921" s="30"/>
      <c r="K921" s="30"/>
    </row>
    <row r="922" spans="4:11" ht="18">
      <c r="D922" s="30"/>
      <c r="E922" s="30"/>
      <c r="F922" s="30"/>
      <c r="G922" s="30"/>
      <c r="H922" s="30"/>
      <c r="I922" s="30"/>
      <c r="J922" s="30"/>
      <c r="K922" s="30"/>
    </row>
    <row r="923" spans="4:11" ht="18">
      <c r="D923" s="30"/>
      <c r="E923" s="30"/>
      <c r="F923" s="30"/>
      <c r="G923" s="30"/>
      <c r="H923" s="30"/>
      <c r="I923" s="30"/>
      <c r="J923" s="30"/>
      <c r="K923" s="30"/>
    </row>
    <row r="924" spans="4:11" ht="18">
      <c r="D924" s="30"/>
      <c r="E924" s="30"/>
      <c r="F924" s="30"/>
      <c r="G924" s="30"/>
      <c r="H924" s="30"/>
      <c r="I924" s="30"/>
      <c r="J924" s="30"/>
      <c r="K924" s="30"/>
    </row>
    <row r="925" spans="4:11" ht="18">
      <c r="D925" s="30"/>
      <c r="E925" s="30"/>
      <c r="F925" s="30"/>
      <c r="G925" s="30"/>
      <c r="H925" s="30"/>
      <c r="I925" s="30"/>
      <c r="J925" s="30"/>
      <c r="K925" s="30"/>
    </row>
    <row r="926" spans="4:11" ht="18">
      <c r="D926" s="30"/>
      <c r="E926" s="30"/>
      <c r="F926" s="30"/>
      <c r="G926" s="30"/>
      <c r="H926" s="30"/>
      <c r="I926" s="30"/>
      <c r="J926" s="30"/>
      <c r="K926" s="30"/>
    </row>
    <row r="927" spans="4:11" ht="18">
      <c r="D927" s="30"/>
      <c r="E927" s="30"/>
      <c r="F927" s="30"/>
      <c r="G927" s="30"/>
      <c r="H927" s="30"/>
      <c r="I927" s="30"/>
      <c r="J927" s="30"/>
      <c r="K927" s="30"/>
    </row>
    <row r="928" spans="4:11" ht="18">
      <c r="D928" s="30"/>
      <c r="E928" s="30"/>
      <c r="F928" s="30"/>
      <c r="G928" s="30"/>
      <c r="H928" s="30"/>
      <c r="I928" s="30"/>
      <c r="J928" s="30"/>
      <c r="K928" s="30"/>
    </row>
    <row r="929" spans="4:11" ht="18">
      <c r="D929" s="30"/>
      <c r="E929" s="30"/>
      <c r="F929" s="30"/>
      <c r="G929" s="30"/>
      <c r="H929" s="30"/>
      <c r="I929" s="30"/>
      <c r="J929" s="30"/>
      <c r="K929" s="30"/>
    </row>
    <row r="930" spans="4:11" ht="18">
      <c r="D930" s="30"/>
      <c r="E930" s="30"/>
      <c r="F930" s="30"/>
      <c r="G930" s="30"/>
      <c r="H930" s="30"/>
      <c r="I930" s="30"/>
      <c r="J930" s="30"/>
      <c r="K930" s="30"/>
    </row>
    <row r="931" spans="4:11" ht="18">
      <c r="D931" s="30"/>
      <c r="E931" s="30"/>
      <c r="F931" s="30"/>
      <c r="G931" s="30"/>
      <c r="H931" s="30"/>
      <c r="I931" s="30"/>
      <c r="J931" s="30"/>
      <c r="K931" s="30"/>
    </row>
    <row r="932" spans="4:11" ht="18">
      <c r="D932" s="30"/>
      <c r="E932" s="30"/>
      <c r="F932" s="30"/>
      <c r="G932" s="30"/>
      <c r="H932" s="30"/>
      <c r="I932" s="30"/>
      <c r="J932" s="30"/>
      <c r="K932" s="30"/>
    </row>
    <row r="933" spans="4:11" ht="18">
      <c r="D933" s="30"/>
      <c r="E933" s="30"/>
      <c r="F933" s="30"/>
      <c r="G933" s="30"/>
      <c r="H933" s="30"/>
      <c r="I933" s="30"/>
      <c r="J933" s="30"/>
      <c r="K933" s="30"/>
    </row>
    <row r="934" spans="4:11" ht="18">
      <c r="D934" s="30"/>
      <c r="E934" s="30"/>
      <c r="F934" s="30"/>
      <c r="G934" s="30"/>
      <c r="H934" s="30"/>
      <c r="I934" s="30"/>
      <c r="J934" s="30"/>
      <c r="K934" s="30"/>
    </row>
    <row r="935" spans="4:11" ht="18">
      <c r="D935" s="30"/>
      <c r="E935" s="30"/>
      <c r="F935" s="30"/>
      <c r="G935" s="30"/>
      <c r="H935" s="30"/>
      <c r="I935" s="30"/>
      <c r="J935" s="30"/>
      <c r="K935" s="30"/>
    </row>
    <row r="936" spans="4:11" ht="18">
      <c r="D936" s="30"/>
      <c r="E936" s="30"/>
      <c r="F936" s="30"/>
      <c r="G936" s="30"/>
      <c r="H936" s="30"/>
      <c r="I936" s="30"/>
      <c r="J936" s="30"/>
      <c r="K936" s="30"/>
    </row>
    <row r="937" spans="4:11" ht="18">
      <c r="D937" s="30"/>
      <c r="E937" s="30"/>
      <c r="F937" s="30"/>
      <c r="G937" s="30"/>
      <c r="H937" s="30"/>
      <c r="I937" s="30"/>
      <c r="J937" s="30"/>
      <c r="K937" s="30"/>
    </row>
    <row r="938" spans="4:11" ht="18">
      <c r="D938" s="30"/>
      <c r="E938" s="30"/>
      <c r="F938" s="30"/>
      <c r="G938" s="30"/>
      <c r="H938" s="30"/>
      <c r="I938" s="30"/>
      <c r="J938" s="30"/>
      <c r="K938" s="30"/>
    </row>
    <row r="939" spans="4:11" ht="18">
      <c r="D939" s="30"/>
      <c r="E939" s="30"/>
      <c r="F939" s="30"/>
      <c r="G939" s="30"/>
      <c r="H939" s="30"/>
      <c r="I939" s="30"/>
      <c r="J939" s="30"/>
      <c r="K939" s="30"/>
    </row>
    <row r="940" spans="4:11" ht="18">
      <c r="D940" s="30"/>
      <c r="E940" s="30"/>
      <c r="F940" s="30"/>
      <c r="G940" s="30"/>
      <c r="H940" s="30"/>
      <c r="I940" s="30"/>
      <c r="J940" s="30"/>
      <c r="K940" s="30"/>
    </row>
    <row r="941" spans="4:11" ht="18">
      <c r="D941" s="30"/>
      <c r="E941" s="30"/>
      <c r="F941" s="30"/>
      <c r="G941" s="30"/>
      <c r="H941" s="30"/>
      <c r="I941" s="30"/>
      <c r="J941" s="30"/>
      <c r="K941" s="30"/>
    </row>
    <row r="942" spans="4:11" ht="18">
      <c r="D942" s="30"/>
      <c r="E942" s="30"/>
      <c r="F942" s="30"/>
      <c r="G942" s="30"/>
      <c r="H942" s="30"/>
      <c r="I942" s="30"/>
      <c r="J942" s="30"/>
      <c r="K942" s="30"/>
    </row>
    <row r="943" spans="4:11" ht="18">
      <c r="D943" s="30"/>
      <c r="E943" s="30"/>
      <c r="F943" s="30"/>
      <c r="G943" s="30"/>
      <c r="H943" s="30"/>
      <c r="I943" s="30"/>
      <c r="J943" s="30"/>
      <c r="K943" s="30"/>
    </row>
    <row r="944" spans="4:11" ht="18">
      <c r="D944" s="30"/>
      <c r="E944" s="30"/>
      <c r="F944" s="30"/>
      <c r="G944" s="30"/>
      <c r="H944" s="30"/>
      <c r="I944" s="30"/>
      <c r="J944" s="30"/>
      <c r="K944" s="30"/>
    </row>
    <row r="945" spans="4:11" ht="18">
      <c r="D945" s="30"/>
      <c r="E945" s="30"/>
      <c r="F945" s="30"/>
      <c r="G945" s="30"/>
      <c r="H945" s="30"/>
      <c r="I945" s="30"/>
      <c r="J945" s="30"/>
      <c r="K945" s="30"/>
    </row>
    <row r="946" spans="4:11" ht="18">
      <c r="D946" s="30"/>
      <c r="E946" s="30"/>
      <c r="F946" s="30"/>
      <c r="G946" s="30"/>
      <c r="H946" s="30"/>
      <c r="I946" s="30"/>
      <c r="J946" s="30"/>
      <c r="K946" s="30"/>
    </row>
    <row r="947" spans="4:11" ht="18">
      <c r="D947" s="30"/>
      <c r="E947" s="30"/>
      <c r="F947" s="30"/>
      <c r="G947" s="30"/>
      <c r="H947" s="30"/>
      <c r="I947" s="30"/>
      <c r="J947" s="30"/>
      <c r="K947" s="30"/>
    </row>
    <row r="948" spans="4:11" ht="18">
      <c r="D948" s="30"/>
      <c r="E948" s="30"/>
      <c r="F948" s="30"/>
      <c r="G948" s="30"/>
      <c r="H948" s="30"/>
      <c r="I948" s="30"/>
      <c r="J948" s="30"/>
      <c r="K948" s="30"/>
    </row>
    <row r="949" spans="4:11" ht="18">
      <c r="D949" s="30"/>
      <c r="E949" s="30"/>
      <c r="F949" s="30"/>
      <c r="G949" s="30"/>
      <c r="H949" s="30"/>
      <c r="I949" s="30"/>
      <c r="J949" s="30"/>
      <c r="K949" s="30"/>
    </row>
    <row r="950" spans="4:11" ht="18">
      <c r="D950" s="30"/>
      <c r="E950" s="30"/>
      <c r="F950" s="30"/>
      <c r="G950" s="30"/>
      <c r="H950" s="30"/>
      <c r="I950" s="30"/>
      <c r="J950" s="30"/>
      <c r="K950" s="30"/>
    </row>
    <row r="951" spans="4:11" ht="18">
      <c r="D951" s="30"/>
      <c r="E951" s="30"/>
      <c r="F951" s="30"/>
      <c r="G951" s="30"/>
      <c r="H951" s="30"/>
      <c r="I951" s="30"/>
      <c r="J951" s="30"/>
      <c r="K951" s="30"/>
    </row>
    <row r="952" spans="4:11" ht="18">
      <c r="D952" s="30"/>
      <c r="E952" s="30"/>
      <c r="F952" s="30"/>
      <c r="G952" s="30"/>
      <c r="H952" s="30"/>
      <c r="I952" s="30"/>
      <c r="J952" s="30"/>
      <c r="K952" s="30"/>
    </row>
    <row r="953" spans="4:11" ht="18">
      <c r="D953" s="30"/>
      <c r="E953" s="30"/>
      <c r="F953" s="30"/>
      <c r="G953" s="30"/>
      <c r="H953" s="30"/>
      <c r="I953" s="30"/>
      <c r="J953" s="30"/>
      <c r="K953" s="30"/>
    </row>
    <row r="954" spans="4:11" ht="18">
      <c r="D954" s="30"/>
      <c r="E954" s="30"/>
      <c r="F954" s="30"/>
      <c r="G954" s="30"/>
      <c r="H954" s="30"/>
      <c r="I954" s="30"/>
      <c r="J954" s="30"/>
      <c r="K954" s="30"/>
    </row>
    <row r="955" spans="4:11" ht="18">
      <c r="D955" s="30"/>
      <c r="E955" s="30"/>
      <c r="F955" s="30"/>
      <c r="G955" s="30"/>
      <c r="H955" s="30"/>
      <c r="I955" s="30"/>
      <c r="J955" s="30"/>
      <c r="K955" s="30"/>
    </row>
    <row r="956" spans="4:11" ht="18">
      <c r="D956" s="30"/>
      <c r="E956" s="30"/>
      <c r="F956" s="30"/>
      <c r="G956" s="30"/>
      <c r="H956" s="30"/>
      <c r="I956" s="30"/>
      <c r="J956" s="30"/>
      <c r="K956" s="30"/>
    </row>
    <row r="957" spans="4:11" ht="18">
      <c r="D957" s="30"/>
      <c r="E957" s="30"/>
      <c r="F957" s="30"/>
      <c r="G957" s="30"/>
      <c r="H957" s="30"/>
      <c r="I957" s="30"/>
      <c r="J957" s="30"/>
      <c r="K957" s="30"/>
    </row>
    <row r="958" spans="4:11" ht="18">
      <c r="D958" s="30"/>
      <c r="E958" s="30"/>
      <c r="F958" s="30"/>
      <c r="G958" s="30"/>
      <c r="H958" s="30"/>
      <c r="I958" s="30"/>
      <c r="J958" s="30"/>
      <c r="K958" s="30"/>
    </row>
    <row r="959" spans="4:11" ht="18">
      <c r="D959" s="30"/>
      <c r="E959" s="30"/>
      <c r="F959" s="30"/>
      <c r="G959" s="30"/>
      <c r="H959" s="30"/>
      <c r="I959" s="30"/>
      <c r="J959" s="30"/>
      <c r="K959" s="30"/>
    </row>
    <row r="960" spans="4:11" ht="18">
      <c r="D960" s="30"/>
      <c r="E960" s="30"/>
      <c r="F960" s="30"/>
      <c r="G960" s="30"/>
      <c r="H960" s="30"/>
      <c r="I960" s="30"/>
      <c r="J960" s="30"/>
      <c r="K960" s="30"/>
    </row>
    <row r="961" spans="4:11" ht="18">
      <c r="D961" s="30"/>
      <c r="E961" s="30"/>
      <c r="F961" s="30"/>
      <c r="G961" s="30"/>
      <c r="H961" s="30"/>
      <c r="I961" s="30"/>
      <c r="J961" s="30"/>
      <c r="K961" s="30"/>
    </row>
    <row r="962" spans="4:11" ht="18">
      <c r="D962" s="30"/>
      <c r="E962" s="30"/>
      <c r="F962" s="30"/>
      <c r="G962" s="30"/>
      <c r="H962" s="30"/>
      <c r="I962" s="30"/>
      <c r="J962" s="30"/>
      <c r="K962" s="30"/>
    </row>
    <row r="963" spans="4:11" ht="18">
      <c r="D963" s="30"/>
      <c r="E963" s="30"/>
      <c r="F963" s="30"/>
      <c r="G963" s="30"/>
      <c r="H963" s="30"/>
      <c r="I963" s="30"/>
      <c r="J963" s="30"/>
      <c r="K963" s="30"/>
    </row>
    <row r="964" spans="4:11" ht="18">
      <c r="D964" s="30"/>
      <c r="E964" s="30"/>
      <c r="F964" s="30"/>
      <c r="G964" s="30"/>
      <c r="H964" s="30"/>
      <c r="I964" s="30"/>
      <c r="J964" s="30"/>
      <c r="K964" s="30"/>
    </row>
    <row r="965" spans="4:11" ht="18">
      <c r="D965" s="30"/>
      <c r="E965" s="30"/>
      <c r="F965" s="30"/>
      <c r="G965" s="30"/>
      <c r="H965" s="30"/>
      <c r="I965" s="30"/>
      <c r="J965" s="30"/>
      <c r="K965" s="30"/>
    </row>
    <row r="966" spans="4:11" ht="18">
      <c r="D966" s="30"/>
      <c r="E966" s="30"/>
      <c r="F966" s="30"/>
      <c r="G966" s="30"/>
      <c r="H966" s="30"/>
      <c r="I966" s="30"/>
      <c r="J966" s="30"/>
      <c r="K966" s="30"/>
    </row>
    <row r="967" spans="4:11" ht="18">
      <c r="D967" s="30"/>
      <c r="E967" s="30"/>
      <c r="F967" s="30"/>
      <c r="G967" s="30"/>
      <c r="H967" s="30"/>
      <c r="I967" s="30"/>
      <c r="J967" s="30"/>
      <c r="K967" s="30"/>
    </row>
    <row r="968" spans="4:11" ht="18">
      <c r="D968" s="30"/>
      <c r="E968" s="30"/>
      <c r="F968" s="30"/>
      <c r="G968" s="30"/>
      <c r="H968" s="30"/>
      <c r="I968" s="30"/>
      <c r="J968" s="30"/>
      <c r="K968" s="30"/>
    </row>
    <row r="969" spans="4:11" ht="18">
      <c r="D969" s="30"/>
      <c r="E969" s="30"/>
      <c r="F969" s="30"/>
      <c r="G969" s="30"/>
      <c r="H969" s="30"/>
      <c r="I969" s="30"/>
      <c r="J969" s="30"/>
      <c r="K969" s="30"/>
    </row>
    <row r="970" spans="4:11" ht="18">
      <c r="D970" s="30"/>
      <c r="E970" s="30"/>
      <c r="F970" s="30"/>
      <c r="G970" s="30"/>
      <c r="H970" s="30"/>
      <c r="I970" s="30"/>
      <c r="J970" s="30"/>
      <c r="K970" s="30"/>
    </row>
    <row r="971" spans="4:11" ht="18">
      <c r="D971" s="30"/>
      <c r="E971" s="30"/>
      <c r="F971" s="30"/>
      <c r="G971" s="30"/>
      <c r="H971" s="30"/>
      <c r="I971" s="30"/>
      <c r="J971" s="30"/>
      <c r="K971" s="30"/>
    </row>
    <row r="972" spans="4:11" ht="18">
      <c r="D972" s="30"/>
      <c r="E972" s="30"/>
      <c r="F972" s="30"/>
      <c r="G972" s="30"/>
      <c r="H972" s="30"/>
      <c r="I972" s="30"/>
      <c r="J972" s="30"/>
      <c r="K972" s="30"/>
    </row>
    <row r="973" spans="4:11" ht="18">
      <c r="D973" s="30"/>
      <c r="E973" s="30"/>
      <c r="F973" s="30"/>
      <c r="G973" s="30"/>
      <c r="H973" s="30"/>
      <c r="I973" s="30"/>
      <c r="J973" s="30"/>
      <c r="K973" s="30"/>
    </row>
    <row r="974" spans="4:11" ht="18">
      <c r="D974" s="30"/>
      <c r="E974" s="30"/>
      <c r="F974" s="30"/>
      <c r="G974" s="30"/>
      <c r="H974" s="30"/>
      <c r="I974" s="30"/>
      <c r="J974" s="30"/>
      <c r="K974" s="30"/>
    </row>
    <row r="975" spans="4:11" ht="18">
      <c r="D975" s="30"/>
      <c r="E975" s="30"/>
      <c r="F975" s="30"/>
      <c r="G975" s="30"/>
      <c r="H975" s="30"/>
      <c r="I975" s="30"/>
      <c r="J975" s="30"/>
      <c r="K975" s="30"/>
    </row>
    <row r="976" spans="4:11" ht="18">
      <c r="D976" s="30"/>
      <c r="E976" s="30"/>
      <c r="F976" s="30"/>
      <c r="G976" s="30"/>
      <c r="H976" s="30"/>
      <c r="I976" s="30"/>
      <c r="J976" s="30"/>
      <c r="K976" s="30"/>
    </row>
    <row r="977" spans="4:11" ht="18">
      <c r="D977" s="30"/>
      <c r="E977" s="30"/>
      <c r="F977" s="30"/>
      <c r="G977" s="30"/>
      <c r="H977" s="30"/>
      <c r="I977" s="30"/>
      <c r="J977" s="30"/>
      <c r="K977" s="30"/>
    </row>
    <row r="978" spans="4:11" ht="18">
      <c r="D978" s="30"/>
      <c r="E978" s="30"/>
      <c r="F978" s="30"/>
      <c r="G978" s="30"/>
      <c r="H978" s="30"/>
      <c r="I978" s="30"/>
      <c r="J978" s="30"/>
      <c r="K978" s="30"/>
    </row>
    <row r="979" spans="4:11" ht="18">
      <c r="D979" s="30"/>
      <c r="E979" s="30"/>
      <c r="F979" s="30"/>
      <c r="G979" s="30"/>
      <c r="H979" s="30"/>
      <c r="I979" s="30"/>
      <c r="J979" s="30"/>
      <c r="K979" s="30"/>
    </row>
    <row r="980" spans="4:11" ht="18">
      <c r="D980" s="30"/>
      <c r="E980" s="30"/>
      <c r="F980" s="30"/>
      <c r="G980" s="30"/>
      <c r="H980" s="30"/>
      <c r="I980" s="30"/>
      <c r="J980" s="30"/>
      <c r="K980" s="30"/>
    </row>
    <row r="981" spans="4:11" ht="18">
      <c r="D981" s="30"/>
      <c r="E981" s="30"/>
      <c r="F981" s="30"/>
      <c r="G981" s="30"/>
      <c r="H981" s="30"/>
      <c r="I981" s="30"/>
      <c r="J981" s="30"/>
      <c r="K981" s="30"/>
    </row>
    <row r="982" spans="4:11" ht="18">
      <c r="D982" s="30"/>
      <c r="E982" s="30"/>
      <c r="F982" s="30"/>
      <c r="G982" s="30"/>
      <c r="H982" s="30"/>
      <c r="I982" s="30"/>
      <c r="J982" s="30"/>
      <c r="K982" s="30"/>
    </row>
    <row r="983" spans="4:11" ht="18">
      <c r="D983" s="30"/>
      <c r="E983" s="30"/>
      <c r="F983" s="30"/>
      <c r="G983" s="30"/>
      <c r="H983" s="30"/>
      <c r="I983" s="30"/>
      <c r="J983" s="30"/>
      <c r="K983" s="30"/>
    </row>
    <row r="984" spans="4:11" ht="18">
      <c r="D984" s="30"/>
      <c r="E984" s="30"/>
      <c r="F984" s="30"/>
      <c r="G984" s="30"/>
      <c r="H984" s="30"/>
      <c r="I984" s="30"/>
      <c r="J984" s="30"/>
      <c r="K984" s="30"/>
    </row>
    <row r="985" spans="4:11" ht="18">
      <c r="D985" s="30"/>
      <c r="E985" s="30"/>
      <c r="F985" s="30"/>
      <c r="G985" s="30"/>
      <c r="H985" s="30"/>
      <c r="I985" s="30"/>
      <c r="J985" s="30"/>
      <c r="K985" s="30"/>
    </row>
    <row r="986" spans="4:11" ht="18">
      <c r="D986" s="30"/>
      <c r="E986" s="30"/>
      <c r="F986" s="30"/>
      <c r="G986" s="30"/>
      <c r="H986" s="30"/>
      <c r="I986" s="30"/>
      <c r="J986" s="30"/>
      <c r="K986" s="30"/>
    </row>
    <row r="987" spans="4:11" ht="18">
      <c r="D987" s="30"/>
      <c r="E987" s="30"/>
      <c r="F987" s="30"/>
      <c r="G987" s="30"/>
      <c r="H987" s="30"/>
      <c r="I987" s="30"/>
      <c r="J987" s="30"/>
      <c r="K987" s="30"/>
    </row>
    <row r="988" spans="4:11" ht="18">
      <c r="D988" s="30"/>
      <c r="E988" s="30"/>
      <c r="F988" s="30"/>
      <c r="G988" s="30"/>
      <c r="H988" s="30"/>
      <c r="I988" s="30"/>
      <c r="J988" s="30"/>
      <c r="K988" s="30"/>
    </row>
    <row r="989" spans="4:11" ht="18">
      <c r="D989" s="30"/>
      <c r="E989" s="30"/>
      <c r="F989" s="30"/>
      <c r="G989" s="30"/>
      <c r="H989" s="30"/>
      <c r="I989" s="30"/>
      <c r="J989" s="30"/>
      <c r="K989" s="30"/>
    </row>
    <row r="990" spans="4:11" ht="18">
      <c r="D990" s="30"/>
      <c r="E990" s="30"/>
      <c r="F990" s="30"/>
      <c r="G990" s="30"/>
      <c r="H990" s="30"/>
      <c r="I990" s="30"/>
      <c r="J990" s="30"/>
      <c r="K990" s="30"/>
    </row>
    <row r="991" spans="4:11" ht="18">
      <c r="D991" s="30"/>
      <c r="E991" s="30"/>
      <c r="F991" s="30"/>
      <c r="G991" s="30"/>
      <c r="H991" s="30"/>
      <c r="I991" s="30"/>
      <c r="J991" s="30"/>
      <c r="K991" s="30"/>
    </row>
    <row r="992" spans="4:11" ht="18">
      <c r="D992" s="30"/>
      <c r="E992" s="30"/>
      <c r="F992" s="30"/>
      <c r="G992" s="30"/>
      <c r="H992" s="30"/>
      <c r="I992" s="30"/>
      <c r="J992" s="30"/>
      <c r="K992" s="30"/>
    </row>
    <row r="993" spans="4:11" ht="18">
      <c r="D993" s="30"/>
      <c r="E993" s="30"/>
      <c r="F993" s="30"/>
      <c r="G993" s="30"/>
      <c r="H993" s="30"/>
      <c r="I993" s="30"/>
      <c r="J993" s="30"/>
      <c r="K993" s="30"/>
    </row>
    <row r="994" spans="4:11" ht="18">
      <c r="D994" s="30"/>
      <c r="E994" s="30"/>
      <c r="F994" s="30"/>
      <c r="G994" s="30"/>
      <c r="H994" s="30"/>
      <c r="I994" s="30"/>
      <c r="J994" s="30"/>
      <c r="K994" s="30"/>
    </row>
    <row r="995" spans="4:11" ht="18">
      <c r="D995" s="30"/>
      <c r="E995" s="30"/>
      <c r="F995" s="30"/>
      <c r="G995" s="30"/>
      <c r="H995" s="30"/>
      <c r="I995" s="30"/>
      <c r="J995" s="30"/>
      <c r="K995" s="30"/>
    </row>
    <row r="996" spans="4:11" ht="18">
      <c r="D996" s="30"/>
      <c r="E996" s="30"/>
      <c r="F996" s="30"/>
      <c r="G996" s="30"/>
      <c r="H996" s="30"/>
      <c r="I996" s="30"/>
      <c r="J996" s="30"/>
      <c r="K996" s="30"/>
    </row>
    <row r="997" spans="4:11" ht="18">
      <c r="D997" s="30"/>
      <c r="E997" s="30"/>
      <c r="F997" s="30"/>
      <c r="G997" s="30"/>
      <c r="H997" s="30"/>
      <c r="I997" s="30"/>
      <c r="J997" s="30"/>
      <c r="K997" s="30"/>
    </row>
    <row r="998" spans="4:11" ht="18">
      <c r="D998" s="30"/>
      <c r="E998" s="30"/>
      <c r="F998" s="30"/>
      <c r="G998" s="30"/>
      <c r="H998" s="30"/>
      <c r="I998" s="30"/>
      <c r="J998" s="30"/>
      <c r="K998" s="30"/>
    </row>
    <row r="999" spans="4:11" ht="18">
      <c r="D999" s="30"/>
      <c r="E999" s="30"/>
      <c r="F999" s="30"/>
      <c r="G999" s="30"/>
      <c r="H999" s="30"/>
      <c r="I999" s="30"/>
      <c r="J999" s="30"/>
      <c r="K999" s="30"/>
    </row>
    <row r="1000" spans="4:11" ht="18">
      <c r="D1000" s="30"/>
      <c r="E1000" s="30"/>
      <c r="F1000" s="30"/>
      <c r="G1000" s="30"/>
      <c r="H1000" s="30"/>
      <c r="I1000" s="30"/>
      <c r="J1000" s="30"/>
      <c r="K1000" s="30"/>
    </row>
    <row r="1001" spans="4:11" ht="18">
      <c r="D1001" s="30"/>
      <c r="E1001" s="30"/>
      <c r="F1001" s="30"/>
      <c r="G1001" s="30"/>
      <c r="H1001" s="30"/>
      <c r="I1001" s="30"/>
      <c r="J1001" s="30"/>
      <c r="K1001" s="30"/>
    </row>
    <row r="1002" spans="4:11" ht="18">
      <c r="D1002" s="30"/>
      <c r="E1002" s="30"/>
      <c r="F1002" s="30"/>
      <c r="G1002" s="30"/>
      <c r="H1002" s="30"/>
      <c r="I1002" s="30"/>
      <c r="J1002" s="30"/>
      <c r="K1002" s="30"/>
    </row>
    <row r="1003" spans="4:11" ht="18">
      <c r="D1003" s="30"/>
      <c r="E1003" s="30"/>
      <c r="F1003" s="30"/>
      <c r="G1003" s="30"/>
      <c r="H1003" s="30"/>
      <c r="I1003" s="30"/>
      <c r="J1003" s="30"/>
      <c r="K1003" s="30"/>
    </row>
    <row r="1004" spans="4:11" ht="18">
      <c r="D1004" s="30"/>
      <c r="E1004" s="30"/>
      <c r="F1004" s="30"/>
      <c r="G1004" s="30"/>
      <c r="H1004" s="30"/>
      <c r="I1004" s="30"/>
      <c r="J1004" s="30"/>
      <c r="K1004" s="30"/>
    </row>
    <row r="1005" spans="4:11" ht="18">
      <c r="D1005" s="30"/>
      <c r="E1005" s="30"/>
      <c r="F1005" s="30"/>
      <c r="G1005" s="30"/>
      <c r="H1005" s="30"/>
      <c r="I1005" s="30"/>
      <c r="J1005" s="30"/>
      <c r="K1005" s="30"/>
    </row>
    <row r="1006" spans="4:11" ht="18">
      <c r="D1006" s="30"/>
      <c r="E1006" s="30"/>
      <c r="F1006" s="30"/>
      <c r="G1006" s="30"/>
      <c r="H1006" s="30"/>
      <c r="I1006" s="30"/>
      <c r="J1006" s="30"/>
      <c r="K1006" s="30"/>
    </row>
    <row r="1007" spans="4:11" ht="18">
      <c r="D1007" s="30"/>
      <c r="E1007" s="30"/>
      <c r="F1007" s="30"/>
      <c r="G1007" s="30"/>
      <c r="H1007" s="30"/>
      <c r="I1007" s="30"/>
      <c r="J1007" s="30"/>
      <c r="K1007" s="30"/>
    </row>
    <row r="1008" spans="4:11" ht="18">
      <c r="D1008" s="30"/>
      <c r="E1008" s="30"/>
      <c r="F1008" s="30"/>
      <c r="G1008" s="30"/>
      <c r="H1008" s="30"/>
      <c r="I1008" s="30"/>
      <c r="J1008" s="30"/>
      <c r="K1008" s="30"/>
    </row>
    <row r="1009" spans="4:11" ht="18">
      <c r="D1009" s="30"/>
      <c r="E1009" s="30"/>
      <c r="F1009" s="30"/>
      <c r="G1009" s="30"/>
      <c r="H1009" s="30"/>
      <c r="I1009" s="30"/>
      <c r="J1009" s="30"/>
      <c r="K1009" s="30"/>
    </row>
    <row r="1010" spans="4:11" ht="18">
      <c r="D1010" s="30"/>
      <c r="E1010" s="30"/>
      <c r="F1010" s="30"/>
      <c r="G1010" s="30"/>
      <c r="H1010" s="30"/>
      <c r="I1010" s="30"/>
      <c r="J1010" s="30"/>
      <c r="K1010" s="30"/>
    </row>
    <row r="1011" spans="4:11" ht="18">
      <c r="D1011" s="30"/>
      <c r="E1011" s="30"/>
      <c r="F1011" s="30"/>
      <c r="G1011" s="30"/>
      <c r="H1011" s="30"/>
      <c r="I1011" s="30"/>
      <c r="J1011" s="30"/>
      <c r="K1011" s="30"/>
    </row>
    <row r="1012" spans="4:11" ht="18">
      <c r="D1012" s="30"/>
      <c r="E1012" s="30"/>
      <c r="F1012" s="30"/>
      <c r="G1012" s="30"/>
      <c r="H1012" s="30"/>
      <c r="I1012" s="30"/>
      <c r="J1012" s="30"/>
      <c r="K1012" s="30"/>
    </row>
    <row r="1013" spans="4:11" ht="18">
      <c r="D1013" s="30"/>
      <c r="E1013" s="30"/>
      <c r="F1013" s="30"/>
      <c r="G1013" s="30"/>
      <c r="H1013" s="30"/>
      <c r="I1013" s="30"/>
      <c r="J1013" s="30"/>
      <c r="K1013" s="30"/>
    </row>
    <row r="1014" spans="4:11" ht="18">
      <c r="D1014" s="30"/>
      <c r="E1014" s="30"/>
      <c r="F1014" s="30"/>
      <c r="G1014" s="30"/>
      <c r="H1014" s="30"/>
      <c r="I1014" s="30"/>
      <c r="J1014" s="30"/>
      <c r="K1014" s="30"/>
    </row>
    <row r="1015" spans="4:11" ht="18">
      <c r="D1015" s="30"/>
      <c r="E1015" s="30"/>
      <c r="F1015" s="30"/>
      <c r="G1015" s="30"/>
      <c r="H1015" s="30"/>
      <c r="I1015" s="30"/>
      <c r="J1015" s="30"/>
      <c r="K1015" s="30"/>
    </row>
    <row r="1016" spans="4:11" ht="18">
      <c r="D1016" s="30"/>
      <c r="E1016" s="30"/>
      <c r="F1016" s="30"/>
      <c r="G1016" s="30"/>
      <c r="H1016" s="30"/>
      <c r="I1016" s="30"/>
      <c r="J1016" s="30"/>
      <c r="K1016" s="30"/>
    </row>
    <row r="1017" spans="4:11" ht="18">
      <c r="D1017" s="30"/>
      <c r="E1017" s="30"/>
      <c r="F1017" s="30"/>
      <c r="G1017" s="30"/>
      <c r="H1017" s="30"/>
      <c r="I1017" s="30"/>
      <c r="J1017" s="30"/>
      <c r="K1017" s="30"/>
    </row>
    <row r="1018" spans="4:11" ht="18">
      <c r="D1018" s="30"/>
      <c r="E1018" s="30"/>
      <c r="F1018" s="30"/>
      <c r="G1018" s="30"/>
      <c r="H1018" s="30"/>
      <c r="I1018" s="30"/>
      <c r="J1018" s="30"/>
      <c r="K1018" s="30"/>
    </row>
    <row r="1019" spans="4:11" ht="18">
      <c r="D1019" s="30"/>
      <c r="E1019" s="30"/>
      <c r="F1019" s="30"/>
      <c r="G1019" s="30"/>
      <c r="H1019" s="30"/>
      <c r="I1019" s="30"/>
      <c r="J1019" s="30"/>
      <c r="K1019" s="30"/>
    </row>
    <row r="1020" spans="4:11" ht="18">
      <c r="D1020" s="30"/>
      <c r="E1020" s="30"/>
      <c r="F1020" s="30"/>
      <c r="G1020" s="30"/>
      <c r="H1020" s="30"/>
      <c r="I1020" s="30"/>
      <c r="J1020" s="30"/>
      <c r="K1020" s="30"/>
    </row>
    <row r="1021" spans="4:11" ht="18">
      <c r="D1021" s="30"/>
      <c r="E1021" s="30"/>
      <c r="F1021" s="30"/>
      <c r="G1021" s="30"/>
      <c r="H1021" s="30"/>
      <c r="I1021" s="30"/>
      <c r="J1021" s="30"/>
      <c r="K1021" s="30"/>
    </row>
    <row r="1022" spans="4:11" ht="18">
      <c r="D1022" s="30"/>
      <c r="E1022" s="30"/>
      <c r="F1022" s="30"/>
      <c r="G1022" s="30"/>
      <c r="H1022" s="30"/>
      <c r="I1022" s="30"/>
      <c r="J1022" s="30"/>
      <c r="K1022" s="30"/>
    </row>
    <row r="1023" spans="4:11" ht="18">
      <c r="D1023" s="30"/>
      <c r="E1023" s="30"/>
      <c r="F1023" s="30"/>
      <c r="G1023" s="30"/>
      <c r="H1023" s="30"/>
      <c r="I1023" s="30"/>
      <c r="J1023" s="30"/>
      <c r="K1023" s="30"/>
    </row>
    <row r="1024" spans="4:11" ht="18">
      <c r="D1024" s="30"/>
      <c r="E1024" s="30"/>
      <c r="F1024" s="30"/>
      <c r="G1024" s="30"/>
      <c r="H1024" s="30"/>
      <c r="I1024" s="30"/>
      <c r="J1024" s="30"/>
      <c r="K1024" s="30"/>
    </row>
    <row r="1025" spans="4:11" ht="18">
      <c r="D1025" s="30"/>
      <c r="E1025" s="30"/>
      <c r="F1025" s="30"/>
      <c r="G1025" s="30"/>
      <c r="H1025" s="30"/>
      <c r="I1025" s="30"/>
      <c r="J1025" s="30"/>
      <c r="K1025" s="30"/>
    </row>
    <row r="1026" spans="4:11" ht="18">
      <c r="D1026" s="30"/>
      <c r="E1026" s="30"/>
      <c r="F1026" s="30"/>
      <c r="G1026" s="30"/>
      <c r="H1026" s="30"/>
      <c r="I1026" s="30"/>
      <c r="J1026" s="30"/>
      <c r="K1026" s="30"/>
    </row>
    <row r="1027" spans="4:11" ht="18">
      <c r="D1027" s="30"/>
      <c r="E1027" s="30"/>
      <c r="F1027" s="30"/>
      <c r="G1027" s="30"/>
      <c r="H1027" s="30"/>
      <c r="I1027" s="30"/>
      <c r="J1027" s="30"/>
      <c r="K1027" s="30"/>
    </row>
    <row r="1028" spans="4:11" ht="18">
      <c r="D1028" s="30"/>
      <c r="E1028" s="30"/>
      <c r="F1028" s="30"/>
      <c r="G1028" s="30"/>
      <c r="H1028" s="30"/>
      <c r="I1028" s="30"/>
      <c r="J1028" s="30"/>
      <c r="K1028" s="30"/>
    </row>
  </sheetData>
  <sheetProtection/>
  <mergeCells count="18">
    <mergeCell ref="B5:K5"/>
    <mergeCell ref="B6:K6"/>
    <mergeCell ref="B7:B10"/>
    <mergeCell ref="C7:C10"/>
    <mergeCell ref="D8:D10"/>
    <mergeCell ref="E9:E10"/>
    <mergeCell ref="F9:F10"/>
    <mergeCell ref="E8:G8"/>
    <mergeCell ref="D7:G7"/>
    <mergeCell ref="G9:G10"/>
    <mergeCell ref="A7:A10"/>
    <mergeCell ref="O7:O10"/>
    <mergeCell ref="H8:H10"/>
    <mergeCell ref="I8:I10"/>
    <mergeCell ref="L8:L10"/>
    <mergeCell ref="J8:K9"/>
    <mergeCell ref="M8:N9"/>
    <mergeCell ref="H7:N7"/>
  </mergeCells>
  <printOptions horizontalCentered="1"/>
  <pageMargins left="0.9448818897637796" right="0.1968503937007874" top="0.31496062992125984" bottom="0.11811023622047245" header="0.15748031496062992" footer="0.2362204724409449"/>
  <pageSetup fitToHeight="2" horizontalDpi="600" verticalDpi="600" orientation="portrait" paperSize="9" scale="45" r:id="rId1"/>
  <rowBreaks count="1" manualBreakCount="1">
    <brk id="5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84"/>
  <sheetViews>
    <sheetView view="pageBreakPreview" zoomScale="75" zoomScaleSheetLayoutView="75" zoomScalePageLayoutView="0" workbookViewId="0" topLeftCell="B65">
      <selection activeCell="V8" sqref="V8"/>
    </sheetView>
  </sheetViews>
  <sheetFormatPr defaultColWidth="9.00390625" defaultRowHeight="12.75"/>
  <cols>
    <col min="1" max="1" width="10.00390625" style="3" hidden="1" customWidth="1"/>
    <col min="2" max="2" width="11.25390625" style="3" customWidth="1"/>
    <col min="3" max="3" width="8.625" style="3" customWidth="1"/>
    <col min="4" max="4" width="9.125" style="3" customWidth="1"/>
    <col min="5" max="5" width="46.875" style="3" customWidth="1"/>
    <col min="6" max="6" width="16.875" style="3" customWidth="1"/>
    <col min="7" max="7" width="14.875" style="3" customWidth="1"/>
    <col min="8" max="8" width="12.125" style="3" customWidth="1"/>
    <col min="9" max="9" width="15.25390625" style="3" customWidth="1"/>
    <col min="10" max="10" width="13.75390625" style="3" customWidth="1"/>
    <col min="11" max="13" width="13.375" style="3" hidden="1" customWidth="1"/>
    <col min="14" max="14" width="11.75390625" style="3" hidden="1" customWidth="1"/>
    <col min="15" max="15" width="12.00390625" style="3" customWidth="1"/>
    <col min="16" max="16" width="13.125" style="3" customWidth="1"/>
    <col min="17" max="17" width="17.375" style="3" customWidth="1"/>
    <col min="18" max="18" width="9.125" style="3" customWidth="1"/>
    <col min="19" max="19" width="10.375" style="3" bestFit="1" customWidth="1"/>
    <col min="20" max="20" width="9.25390625" style="3" bestFit="1" customWidth="1"/>
    <col min="21" max="16384" width="9.125" style="3" customWidth="1"/>
  </cols>
  <sheetData>
    <row r="1" spans="2:15" ht="15">
      <c r="B1" s="1"/>
      <c r="C1" s="1"/>
      <c r="D1" s="1"/>
      <c r="E1" s="1"/>
      <c r="F1" s="2"/>
      <c r="J1" s="5" t="s">
        <v>151</v>
      </c>
      <c r="K1" s="5"/>
      <c r="L1" s="5"/>
      <c r="M1" s="5"/>
      <c r="N1" s="5"/>
      <c r="O1" s="5"/>
    </row>
    <row r="2" spans="6:15" ht="15">
      <c r="F2" s="2"/>
      <c r="J2" s="5" t="s">
        <v>0</v>
      </c>
      <c r="K2" s="5"/>
      <c r="L2" s="5"/>
      <c r="M2" s="5"/>
      <c r="N2" s="5"/>
      <c r="O2" s="5"/>
    </row>
    <row r="3" spans="6:17" ht="15">
      <c r="F3" s="4"/>
      <c r="J3" s="150" t="s">
        <v>171</v>
      </c>
      <c r="K3" s="59"/>
      <c r="L3" s="59"/>
      <c r="M3" s="5"/>
      <c r="N3" s="5"/>
      <c r="O3" s="59"/>
      <c r="P3" s="6"/>
      <c r="Q3" s="6"/>
    </row>
    <row r="4" spans="2:17" s="7" customFormat="1" ht="24" customHeight="1">
      <c r="B4" s="224" t="s">
        <v>174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</row>
    <row r="5" spans="2:17" s="8" customFormat="1" ht="24.75" customHeight="1">
      <c r="B5" s="225" t="s">
        <v>85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2:17" s="11" customFormat="1" ht="13.5" thickBo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 t="s">
        <v>50</v>
      </c>
    </row>
    <row r="7" spans="1:17" s="12" customFormat="1" ht="14.25" customHeight="1">
      <c r="A7" s="163" t="s">
        <v>136</v>
      </c>
      <c r="B7" s="226" t="s">
        <v>166</v>
      </c>
      <c r="C7" s="205" t="s">
        <v>101</v>
      </c>
      <c r="D7" s="206"/>
      <c r="E7" s="207"/>
      <c r="F7" s="200" t="s">
        <v>28</v>
      </c>
      <c r="G7" s="200"/>
      <c r="H7" s="200"/>
      <c r="I7" s="200"/>
      <c r="J7" s="205" t="s">
        <v>54</v>
      </c>
      <c r="K7" s="206"/>
      <c r="L7" s="206"/>
      <c r="M7" s="206"/>
      <c r="N7" s="206"/>
      <c r="O7" s="206"/>
      <c r="P7" s="207"/>
      <c r="Q7" s="232" t="s">
        <v>1</v>
      </c>
    </row>
    <row r="8" spans="1:17" s="12" customFormat="1" ht="14.25" customHeight="1">
      <c r="A8" s="164"/>
      <c r="B8" s="227"/>
      <c r="C8" s="208"/>
      <c r="D8" s="209"/>
      <c r="E8" s="210"/>
      <c r="F8" s="164" t="s">
        <v>14</v>
      </c>
      <c r="G8" s="201" t="s">
        <v>92</v>
      </c>
      <c r="H8" s="202"/>
      <c r="I8" s="203"/>
      <c r="J8" s="208"/>
      <c r="K8" s="209"/>
      <c r="L8" s="209"/>
      <c r="M8" s="209"/>
      <c r="N8" s="209"/>
      <c r="O8" s="209"/>
      <c r="P8" s="210"/>
      <c r="Q8" s="233"/>
    </row>
    <row r="9" spans="1:17" s="12" customFormat="1" ht="12.75" customHeight="1">
      <c r="A9" s="164"/>
      <c r="B9" s="227"/>
      <c r="C9" s="208"/>
      <c r="D9" s="209"/>
      <c r="E9" s="210"/>
      <c r="F9" s="164"/>
      <c r="G9" s="163" t="s">
        <v>88</v>
      </c>
      <c r="H9" s="163" t="s">
        <v>130</v>
      </c>
      <c r="I9" s="213" t="s">
        <v>118</v>
      </c>
      <c r="J9" s="163" t="s">
        <v>53</v>
      </c>
      <c r="K9" s="163" t="s">
        <v>86</v>
      </c>
      <c r="L9" s="167" t="s">
        <v>87</v>
      </c>
      <c r="M9" s="167"/>
      <c r="N9" s="163" t="s">
        <v>91</v>
      </c>
      <c r="O9" s="163" t="s">
        <v>89</v>
      </c>
      <c r="P9" s="119" t="s">
        <v>87</v>
      </c>
      <c r="Q9" s="233"/>
    </row>
    <row r="10" spans="1:17" s="12" customFormat="1" ht="132" customHeight="1" thickBot="1">
      <c r="A10" s="165"/>
      <c r="B10" s="228"/>
      <c r="C10" s="229"/>
      <c r="D10" s="230"/>
      <c r="E10" s="231"/>
      <c r="F10" s="204"/>
      <c r="G10" s="204"/>
      <c r="H10" s="204"/>
      <c r="I10" s="214"/>
      <c r="J10" s="204"/>
      <c r="K10" s="204"/>
      <c r="L10" s="130" t="s">
        <v>88</v>
      </c>
      <c r="M10" s="130" t="s">
        <v>130</v>
      </c>
      <c r="N10" s="204"/>
      <c r="O10" s="204"/>
      <c r="P10" s="159" t="s">
        <v>90</v>
      </c>
      <c r="Q10" s="234"/>
    </row>
    <row r="11" spans="1:17" s="12" customFormat="1" ht="30.75" customHeight="1" thickBot="1">
      <c r="A11" s="131">
        <v>1</v>
      </c>
      <c r="B11" s="50">
        <v>1</v>
      </c>
      <c r="C11" s="211">
        <v>2</v>
      </c>
      <c r="D11" s="211"/>
      <c r="E11" s="212"/>
      <c r="F11" s="13">
        <v>3</v>
      </c>
      <c r="G11" s="14">
        <v>4</v>
      </c>
      <c r="H11" s="14">
        <v>5</v>
      </c>
      <c r="I11" s="42">
        <v>6</v>
      </c>
      <c r="J11" s="42">
        <v>7</v>
      </c>
      <c r="K11" s="42">
        <v>7</v>
      </c>
      <c r="L11" s="42">
        <v>8</v>
      </c>
      <c r="M11" s="42">
        <v>9</v>
      </c>
      <c r="N11" s="42">
        <v>10</v>
      </c>
      <c r="O11" s="42">
        <v>8</v>
      </c>
      <c r="P11" s="42">
        <v>9</v>
      </c>
      <c r="Q11" s="43">
        <v>10</v>
      </c>
    </row>
    <row r="12" spans="1:17" s="85" customFormat="1" ht="18" customHeight="1">
      <c r="A12" s="89"/>
      <c r="B12" s="132" t="s">
        <v>94</v>
      </c>
      <c r="C12" s="199" t="s">
        <v>93</v>
      </c>
      <c r="D12" s="199"/>
      <c r="E12" s="199"/>
      <c r="F12" s="107">
        <f>F14</f>
        <v>8238146</v>
      </c>
      <c r="G12" s="107">
        <f>G14</f>
        <v>5410699</v>
      </c>
      <c r="H12" s="107">
        <f>H14</f>
        <v>296322</v>
      </c>
      <c r="I12" s="107">
        <f>I14</f>
        <v>2531125</v>
      </c>
      <c r="J12" s="107">
        <f>J14</f>
        <v>169100</v>
      </c>
      <c r="K12" s="107">
        <f aca="true" t="shared" si="0" ref="K12:P12">K14</f>
        <v>0</v>
      </c>
      <c r="L12" s="107">
        <f t="shared" si="0"/>
        <v>0</v>
      </c>
      <c r="M12" s="107">
        <f t="shared" si="0"/>
        <v>3757584</v>
      </c>
      <c r="N12" s="107">
        <f t="shared" si="0"/>
        <v>0</v>
      </c>
      <c r="O12" s="107">
        <f t="shared" si="0"/>
        <v>168700</v>
      </c>
      <c r="P12" s="107">
        <f t="shared" si="0"/>
        <v>0</v>
      </c>
      <c r="Q12" s="107">
        <f>F12+J12</f>
        <v>8407246</v>
      </c>
    </row>
    <row r="13" spans="1:17" s="12" customFormat="1" ht="18" customHeight="1">
      <c r="A13" s="88"/>
      <c r="B13" s="133"/>
      <c r="C13" s="223" t="s">
        <v>13</v>
      </c>
      <c r="D13" s="223"/>
      <c r="E13" s="223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>
        <f>F13+J13</f>
        <v>0</v>
      </c>
    </row>
    <row r="14" spans="1:17" s="24" customFormat="1" ht="23.25" customHeight="1">
      <c r="A14" s="90"/>
      <c r="B14" s="134" t="s">
        <v>17</v>
      </c>
      <c r="C14" s="183" t="s">
        <v>29</v>
      </c>
      <c r="D14" s="183"/>
      <c r="E14" s="183"/>
      <c r="F14" s="105">
        <f>'прил 3 август'!D13+'прил 3 август'!D30+'прил 3 август'!D46+'прил 3 август'!D64+'прил 3 август'!D79+'прил 3 август'!D107+'прил 3 август'!D113</f>
        <v>8238146</v>
      </c>
      <c r="G14" s="105">
        <f>'прил 3 август'!E13+'прил 3 август'!E30+'прил 3 август'!E46+'прил 3 август'!E64+'прил 3 август'!E79+'прил 3 август'!E107+'прил 3 август'!E113</f>
        <v>5410699</v>
      </c>
      <c r="H14" s="105">
        <f>'прил 3 август'!F13+'прил 3 август'!F30+'прил 3 август'!F46+'прил 3 август'!F64+'прил 3 август'!F79+'прил 3 август'!F107+'прил 3 август'!F113</f>
        <v>296322</v>
      </c>
      <c r="I14" s="105">
        <f>'прил 3 август'!G13+'прил 3 август'!G30+'прил 3 август'!G46+'прил 3 август'!G64+'прил 3 август'!G79+'прил 3 август'!G107+'прил 3 август'!G113</f>
        <v>2531125</v>
      </c>
      <c r="J14" s="105">
        <f>'прил 3 август'!H13+'прил 3 август'!H30+'прил 3 август'!H46+'прил 3 август'!H64+'прил 3 август'!H79+'прил 3 август'!H107+'прил 3 август'!H113</f>
        <v>169100</v>
      </c>
      <c r="K14" s="105">
        <f>'прил 3 август'!I13+'прил 3 август'!I30+'прил 3 август'!I46+'прил 3 август'!I64+'прил 3 август'!I79+'прил 3 август'!I107+'прил 3 август'!I113</f>
        <v>0</v>
      </c>
      <c r="L14" s="105">
        <f>'прил 3 август'!J13+'прил 3 август'!J30+'прил 3 август'!J46+'прил 3 август'!J64+'прил 3 август'!J79+'прил 3 август'!J107+'прил 3 август'!J113</f>
        <v>0</v>
      </c>
      <c r="M14" s="105">
        <f>'прил 3 август'!K13+'прил 3 август'!K30+'прил 3 август'!K46+'прил 3 август'!K64+'прил 3 август'!K79+'прил 3 август'!K107+'прил 3 август'!K113</f>
        <v>3757584</v>
      </c>
      <c r="N14" s="105">
        <f>'прил 3 август'!L13+'прил 3 август'!L30+'прил 3 август'!L46+'прил 3 август'!L64+'прил 3 август'!L79+'прил 3 август'!L107+'прил 3 август'!L113</f>
        <v>0</v>
      </c>
      <c r="O14" s="105">
        <f>'прил 3 август'!M13+'прил 3 август'!M30+'прил 3 август'!M46+'прил 3 август'!M64+'прил 3 август'!M79+'прил 3 август'!M107+'прил 3 август'!M113</f>
        <v>168700</v>
      </c>
      <c r="P14" s="105">
        <f>'прил 3 август'!N13+'прил 3 август'!N30+'прил 3 август'!N46+'прил 3 август'!N64+'прил 3 август'!N79+'прил 3 август'!N107+'прил 3 август'!N113</f>
        <v>0</v>
      </c>
      <c r="Q14" s="105">
        <f>'прил 3 август'!O13+'прил 3 август'!O30+'прил 3 август'!O46+'прил 3 август'!O64+'прил 3 август'!O79+'прил 3 август'!O107+'прил 3 август'!O113</f>
        <v>8407246</v>
      </c>
    </row>
    <row r="15" spans="1:17" s="17" customFormat="1" ht="38.25" customHeight="1">
      <c r="A15" s="91"/>
      <c r="B15" s="135" t="s">
        <v>99</v>
      </c>
      <c r="C15" s="219" t="s">
        <v>135</v>
      </c>
      <c r="D15" s="220"/>
      <c r="E15" s="221"/>
      <c r="F15" s="107">
        <f>F17</f>
        <v>31000</v>
      </c>
      <c r="G15" s="107">
        <f aca="true" t="shared" si="1" ref="G15:P15">G17</f>
        <v>0</v>
      </c>
      <c r="H15" s="107">
        <f t="shared" si="1"/>
        <v>0</v>
      </c>
      <c r="I15" s="107">
        <f t="shared" si="1"/>
        <v>31000</v>
      </c>
      <c r="J15" s="107">
        <f t="shared" si="1"/>
        <v>0</v>
      </c>
      <c r="K15" s="107">
        <f t="shared" si="1"/>
        <v>0</v>
      </c>
      <c r="L15" s="107">
        <f t="shared" si="1"/>
        <v>0</v>
      </c>
      <c r="M15" s="107">
        <f t="shared" si="1"/>
        <v>0</v>
      </c>
      <c r="N15" s="107">
        <f t="shared" si="1"/>
        <v>0</v>
      </c>
      <c r="O15" s="107">
        <f t="shared" si="1"/>
        <v>0</v>
      </c>
      <c r="P15" s="107">
        <f t="shared" si="1"/>
        <v>0</v>
      </c>
      <c r="Q15" s="107">
        <f>F15+J15</f>
        <v>31000</v>
      </c>
    </row>
    <row r="16" spans="1:17" s="25" customFormat="1" ht="20.25" customHeight="1">
      <c r="A16" s="92"/>
      <c r="B16" s="136"/>
      <c r="C16" s="186" t="s">
        <v>13</v>
      </c>
      <c r="D16" s="187"/>
      <c r="E16" s="188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P16" s="123"/>
      <c r="Q16" s="107"/>
    </row>
    <row r="17" spans="1:17" s="25" customFormat="1" ht="34.5" customHeight="1">
      <c r="A17" s="92"/>
      <c r="B17" s="137" t="s">
        <v>30</v>
      </c>
      <c r="C17" s="186" t="s">
        <v>31</v>
      </c>
      <c r="D17" s="187"/>
      <c r="E17" s="188"/>
      <c r="F17" s="124">
        <f>'прил 3 август'!D14</f>
        <v>31000</v>
      </c>
      <c r="G17" s="124">
        <f>'прил 3 август'!E14</f>
        <v>0</v>
      </c>
      <c r="H17" s="124">
        <f>'прил 3 август'!F14</f>
        <v>0</v>
      </c>
      <c r="I17" s="124">
        <f>'прил 3 август'!G14</f>
        <v>31000</v>
      </c>
      <c r="J17" s="124">
        <f>'прил 3 август'!H14</f>
        <v>0</v>
      </c>
      <c r="K17" s="124">
        <f>'прил 3 август'!I14</f>
        <v>0</v>
      </c>
      <c r="L17" s="124">
        <f>'прил 3 август'!J14</f>
        <v>0</v>
      </c>
      <c r="M17" s="124">
        <f>'прил 3 август'!K14</f>
        <v>0</v>
      </c>
      <c r="N17" s="124">
        <f>'прил 3 август'!L14</f>
        <v>0</v>
      </c>
      <c r="O17" s="124">
        <f>'прил 3 август'!M14</f>
        <v>0</v>
      </c>
      <c r="P17" s="124">
        <f>'прил 3 август'!N14</f>
        <v>0</v>
      </c>
      <c r="Q17" s="124">
        <f>'прил 3 август'!O14</f>
        <v>31000</v>
      </c>
    </row>
    <row r="18" spans="1:17" s="85" customFormat="1" ht="31.5" customHeight="1">
      <c r="A18" s="89"/>
      <c r="B18" s="138" t="s">
        <v>16</v>
      </c>
      <c r="C18" s="198" t="s">
        <v>97</v>
      </c>
      <c r="D18" s="198"/>
      <c r="E18" s="198"/>
      <c r="F18" s="109">
        <f>'прил 3 август'!D34+'прил 3 август'!D57+'прил 3 август'!D81+'прил 3 август'!D39</f>
        <v>36608457</v>
      </c>
      <c r="G18" s="109">
        <f>'прил 3 август'!E34+'прил 3 август'!E57+'прил 3 август'!E81+'прил 3 август'!E39</f>
        <v>21156200</v>
      </c>
      <c r="H18" s="109">
        <f>'прил 3 август'!F34+'прил 3 август'!F57+'прил 3 август'!F81+'прил 3 август'!F39</f>
        <v>5420914</v>
      </c>
      <c r="I18" s="109">
        <f>'прил 3 август'!G34+'прил 3 август'!G57+'прил 3 август'!G81+'прил 3 август'!G39</f>
        <v>10031343</v>
      </c>
      <c r="J18" s="109">
        <f>'прил 3 август'!H34+'прил 3 август'!H57+'прил 3 август'!H81+'прил 3 август'!H39</f>
        <v>1516800</v>
      </c>
      <c r="K18" s="109">
        <f>'прил 3 август'!I34+'прил 3 август'!I57+'прил 3 август'!I81+'прил 3 август'!I39</f>
        <v>0</v>
      </c>
      <c r="L18" s="109">
        <f>'прил 3 август'!J34+'прил 3 август'!J57+'прил 3 август'!J81+'прил 3 август'!J39</f>
        <v>0</v>
      </c>
      <c r="M18" s="109">
        <f>'прил 3 август'!K34+'прил 3 август'!K57+'прил 3 август'!K81+'прил 3 август'!K39</f>
        <v>0</v>
      </c>
      <c r="N18" s="109">
        <f>'прил 3 август'!L34+'прил 3 август'!L57+'прил 3 август'!L81+'прил 3 август'!L39</f>
        <v>0</v>
      </c>
      <c r="O18" s="109">
        <f>'прил 3 август'!M34+'прил 3 август'!M57+'прил 3 август'!M81+'прил 3 август'!M39</f>
        <v>1000000</v>
      </c>
      <c r="P18" s="109">
        <f>'прил 3 август'!N34+'прил 3 август'!N57+'прил 3 август'!N81+'прил 3 август'!N39</f>
        <v>0</v>
      </c>
      <c r="Q18" s="109">
        <f>'прил 3 август'!O34+'прил 3 август'!O57+'прил 3 август'!O81+'прил 3 август'!O39</f>
        <v>38125257</v>
      </c>
    </row>
    <row r="19" spans="1:17" s="24" customFormat="1" ht="18" customHeight="1">
      <c r="A19" s="90"/>
      <c r="B19" s="139"/>
      <c r="C19" s="216" t="s">
        <v>13</v>
      </c>
      <c r="D19" s="217"/>
      <c r="E19" s="218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26"/>
      <c r="Q19" s="125">
        <f>F19+J19</f>
        <v>0</v>
      </c>
    </row>
    <row r="20" spans="1:17" s="24" customFormat="1" ht="90.75" customHeight="1">
      <c r="A20" s="90"/>
      <c r="B20" s="140"/>
      <c r="C20" s="238" t="s">
        <v>66</v>
      </c>
      <c r="D20" s="239"/>
      <c r="E20" s="240"/>
      <c r="F20" s="127">
        <f>'прил 3 август'!D57</f>
        <v>553800</v>
      </c>
      <c r="G20" s="127">
        <f>'прил 3 август'!E57</f>
        <v>0</v>
      </c>
      <c r="H20" s="127">
        <f>'прил 3 август'!F57</f>
        <v>0</v>
      </c>
      <c r="I20" s="127">
        <f>'прил 3 август'!G57</f>
        <v>553800</v>
      </c>
      <c r="J20" s="127">
        <f>'прил 3 август'!H57</f>
        <v>0</v>
      </c>
      <c r="K20" s="127">
        <f>'прил 3 август'!I57</f>
        <v>0</v>
      </c>
      <c r="L20" s="127">
        <f>'прил 3 август'!J57</f>
        <v>0</v>
      </c>
      <c r="M20" s="127">
        <f>'прил 3 август'!K57</f>
        <v>0</v>
      </c>
      <c r="N20" s="127">
        <f>'прил 3 август'!L57</f>
        <v>0</v>
      </c>
      <c r="O20" s="127">
        <f>'прил 3 август'!M57</f>
        <v>0</v>
      </c>
      <c r="P20" s="127">
        <f>'прил 3 август'!N57</f>
        <v>0</v>
      </c>
      <c r="Q20" s="127">
        <f>'прил 3 август'!O57</f>
        <v>553800</v>
      </c>
    </row>
    <row r="21" spans="1:17" s="85" customFormat="1" ht="24" customHeight="1">
      <c r="A21" s="89"/>
      <c r="B21" s="138" t="s">
        <v>15</v>
      </c>
      <c r="C21" s="81" t="s">
        <v>3</v>
      </c>
      <c r="D21" s="82"/>
      <c r="E21" s="83"/>
      <c r="F21" s="109">
        <f>'прил 3 август'!D33+'прил 3 август'!D38</f>
        <v>23989597</v>
      </c>
      <c r="G21" s="109">
        <f>'прил 3 август'!E33+'прил 3 август'!E38</f>
        <v>11630324</v>
      </c>
      <c r="H21" s="109">
        <f>'прил 3 август'!F33+'прил 3 август'!F38</f>
        <v>1353127</v>
      </c>
      <c r="I21" s="109">
        <f>'прил 3 август'!G33+'прил 3 август'!G38</f>
        <v>11006146</v>
      </c>
      <c r="J21" s="109">
        <f>'прил 3 август'!H33+'прил 3 август'!H38</f>
        <v>1031090</v>
      </c>
      <c r="K21" s="109">
        <f>'прил 3 август'!I33+'прил 3 август'!I38</f>
        <v>0</v>
      </c>
      <c r="L21" s="109">
        <f>'прил 3 август'!J33+'прил 3 август'!J38</f>
        <v>0</v>
      </c>
      <c r="M21" s="109">
        <f>'прил 3 август'!K33+'прил 3 август'!K38</f>
        <v>0</v>
      </c>
      <c r="N21" s="109">
        <f>'прил 3 август'!L33+'прил 3 август'!L38</f>
        <v>0</v>
      </c>
      <c r="O21" s="109">
        <f>'прил 3 август'!M33+'прил 3 август'!M38</f>
        <v>412360</v>
      </c>
      <c r="P21" s="109">
        <f>'прил 3 август'!N33+'прил 3 август'!N38</f>
        <v>103760</v>
      </c>
      <c r="Q21" s="109">
        <f>'прил 3 август'!O33+'прил 3 август'!O38</f>
        <v>25020687</v>
      </c>
    </row>
    <row r="22" spans="1:17" s="85" customFormat="1" ht="40.5" customHeight="1">
      <c r="A22" s="89"/>
      <c r="B22" s="138" t="s">
        <v>18</v>
      </c>
      <c r="C22" s="222" t="s">
        <v>32</v>
      </c>
      <c r="D22" s="222"/>
      <c r="E22" s="222"/>
      <c r="F22" s="109">
        <f>F26+F27+F28+F31+F32+F33+F34</f>
        <v>42542460</v>
      </c>
      <c r="G22" s="109">
        <f aca="true" t="shared" si="2" ref="G22:Q22">G26+G27+G28+G31+G32+G33+G34</f>
        <v>1448966</v>
      </c>
      <c r="H22" s="109">
        <f t="shared" si="2"/>
        <v>119786</v>
      </c>
      <c r="I22" s="109">
        <f t="shared" si="2"/>
        <v>40973708</v>
      </c>
      <c r="J22" s="109">
        <f t="shared" si="2"/>
        <v>255140</v>
      </c>
      <c r="K22" s="109">
        <f t="shared" si="2"/>
        <v>0</v>
      </c>
      <c r="L22" s="109">
        <f t="shared" si="2"/>
        <v>0</v>
      </c>
      <c r="M22" s="109">
        <f t="shared" si="2"/>
        <v>465205</v>
      </c>
      <c r="N22" s="109">
        <f t="shared" si="2"/>
        <v>0</v>
      </c>
      <c r="O22" s="109">
        <f t="shared" si="2"/>
        <v>51840</v>
      </c>
      <c r="P22" s="109">
        <f t="shared" si="2"/>
        <v>51840</v>
      </c>
      <c r="Q22" s="109">
        <f t="shared" si="2"/>
        <v>42797600</v>
      </c>
    </row>
    <row r="23" spans="1:17" s="24" customFormat="1" ht="16.5">
      <c r="A23" s="90"/>
      <c r="B23" s="134"/>
      <c r="C23" s="51" t="s">
        <v>13</v>
      </c>
      <c r="D23" s="51"/>
      <c r="E23" s="51"/>
      <c r="F23" s="109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7">
        <f>F23+J23</f>
        <v>0</v>
      </c>
    </row>
    <row r="24" spans="1:17" s="24" customFormat="1" ht="0.75" customHeight="1">
      <c r="A24" s="90"/>
      <c r="B24" s="134">
        <v>90203</v>
      </c>
      <c r="C24" s="51" t="s">
        <v>4</v>
      </c>
      <c r="D24" s="51"/>
      <c r="E24" s="51"/>
      <c r="F24" s="109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7">
        <f>F24+J24</f>
        <v>0</v>
      </c>
    </row>
    <row r="25" spans="1:17" s="24" customFormat="1" ht="16.5" hidden="1">
      <c r="A25" s="90"/>
      <c r="B25" s="134"/>
      <c r="C25" s="51"/>
      <c r="D25" s="51"/>
      <c r="E25" s="51"/>
      <c r="F25" s="109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7">
        <f>F25+J25</f>
        <v>0</v>
      </c>
    </row>
    <row r="26" spans="1:17" s="24" customFormat="1" ht="24.75" customHeight="1">
      <c r="A26" s="90"/>
      <c r="B26" s="134" t="s">
        <v>19</v>
      </c>
      <c r="C26" s="196" t="s">
        <v>68</v>
      </c>
      <c r="D26" s="196"/>
      <c r="E26" s="196"/>
      <c r="F26" s="105">
        <f>'прил 3 август'!D16+'прил 3 август'!D47+'прил 3 август'!D85</f>
        <v>342010</v>
      </c>
      <c r="G26" s="105">
        <f>'прил 3 август'!E16+'прил 3 август'!E47+'прил 3 август'!E85</f>
        <v>0</v>
      </c>
      <c r="H26" s="105">
        <f>'прил 3 август'!F16+'прил 3 август'!F47+'прил 3 август'!F85</f>
        <v>0</v>
      </c>
      <c r="I26" s="105">
        <f>'прил 3 август'!G16+'прил 3 август'!G47+'прил 3 август'!G85</f>
        <v>342010</v>
      </c>
      <c r="J26" s="105">
        <f>'прил 3 август'!H16+'прил 3 август'!H47+'прил 3 август'!H85</f>
        <v>0</v>
      </c>
      <c r="K26" s="105">
        <f>'прил 3 август'!I16+'прил 3 август'!I47+'прил 3 август'!I85</f>
        <v>0</v>
      </c>
      <c r="L26" s="105">
        <f>'прил 3 август'!J16+'прил 3 август'!J47+'прил 3 август'!J85</f>
        <v>0</v>
      </c>
      <c r="M26" s="105">
        <f>'прил 3 август'!K16+'прил 3 август'!K47+'прил 3 август'!K85</f>
        <v>338505</v>
      </c>
      <c r="N26" s="105">
        <f>'прил 3 август'!L16+'прил 3 август'!L47+'прил 3 август'!L85</f>
        <v>0</v>
      </c>
      <c r="O26" s="105">
        <f>'прил 3 август'!M16+'прил 3 август'!M47+'прил 3 август'!M85</f>
        <v>0</v>
      </c>
      <c r="P26" s="105">
        <f>'прил 3 август'!N16+'прил 3 август'!N47+'прил 3 август'!N85</f>
        <v>0</v>
      </c>
      <c r="Q26" s="105">
        <f>'прил 3 август'!O16+'прил 3 август'!O47+'прил 3 август'!O85</f>
        <v>342010</v>
      </c>
    </row>
    <row r="27" spans="1:17" s="24" customFormat="1" ht="82.5" customHeight="1">
      <c r="A27" s="90"/>
      <c r="B27" s="71" t="s">
        <v>125</v>
      </c>
      <c r="C27" s="215" t="s">
        <v>126</v>
      </c>
      <c r="D27" s="215"/>
      <c r="E27" s="215"/>
      <c r="F27" s="105">
        <f>'прил 3 август'!D48</f>
        <v>126700</v>
      </c>
      <c r="G27" s="105">
        <f>'прил 3 август'!E48</f>
        <v>0</v>
      </c>
      <c r="H27" s="105">
        <f>'прил 3 август'!F48</f>
        <v>0</v>
      </c>
      <c r="I27" s="105">
        <f>'прил 3 август'!G48</f>
        <v>126700</v>
      </c>
      <c r="J27" s="105">
        <f>'прил 3 август'!H48</f>
        <v>0</v>
      </c>
      <c r="K27" s="105">
        <f>'прил 3 август'!I48</f>
        <v>0</v>
      </c>
      <c r="L27" s="105">
        <f>'прил 3 август'!J48</f>
        <v>0</v>
      </c>
      <c r="M27" s="105">
        <f>'прил 3 август'!K48</f>
        <v>126700</v>
      </c>
      <c r="N27" s="105">
        <f>'прил 3 август'!L48</f>
        <v>0</v>
      </c>
      <c r="O27" s="105">
        <f>'прил 3 август'!M48</f>
        <v>0</v>
      </c>
      <c r="P27" s="105">
        <f>'прил 3 август'!N48</f>
        <v>0</v>
      </c>
      <c r="Q27" s="106">
        <f>F27+J27</f>
        <v>126700</v>
      </c>
    </row>
    <row r="28" spans="1:17" s="26" customFormat="1" ht="46.5" customHeight="1">
      <c r="A28" s="93"/>
      <c r="B28" s="134" t="s">
        <v>22</v>
      </c>
      <c r="C28" s="197" t="s">
        <v>33</v>
      </c>
      <c r="D28" s="197"/>
      <c r="E28" s="197"/>
      <c r="F28" s="105">
        <f>'прил 3 август'!D41</f>
        <v>479005</v>
      </c>
      <c r="G28" s="105">
        <f>'прил 3 август'!E41</f>
        <v>336308</v>
      </c>
      <c r="H28" s="105">
        <f>'прил 3 август'!F41</f>
        <v>6360</v>
      </c>
      <c r="I28" s="105">
        <f>'прил 3 август'!G41</f>
        <v>136337</v>
      </c>
      <c r="J28" s="105">
        <f>'прил 3 август'!H41</f>
        <v>0</v>
      </c>
      <c r="K28" s="105">
        <f>'прил 3 август'!I41</f>
        <v>0</v>
      </c>
      <c r="L28" s="105">
        <f>'прил 3 август'!J41</f>
        <v>0</v>
      </c>
      <c r="M28" s="105">
        <f>'прил 3 август'!K41</f>
        <v>0</v>
      </c>
      <c r="N28" s="105">
        <f>'прил 3 август'!L41</f>
        <v>0</v>
      </c>
      <c r="O28" s="105">
        <f>'прил 3 август'!M41</f>
        <v>0</v>
      </c>
      <c r="P28" s="105">
        <f>'прил 3 август'!N41</f>
        <v>0</v>
      </c>
      <c r="Q28" s="105">
        <f>'прил 3 август'!O41</f>
        <v>479005</v>
      </c>
    </row>
    <row r="29" spans="1:21" s="12" customFormat="1" ht="17.25" customHeight="1" hidden="1">
      <c r="A29" s="88"/>
      <c r="B29" s="134"/>
      <c r="C29" s="196" t="s">
        <v>24</v>
      </c>
      <c r="D29" s="196"/>
      <c r="E29" s="196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>
        <f>F29+J29</f>
        <v>0</v>
      </c>
      <c r="R29" s="24"/>
      <c r="S29" s="27"/>
      <c r="T29" s="15"/>
      <c r="U29" s="16"/>
    </row>
    <row r="30" spans="1:17" s="24" customFormat="1" ht="28.5" customHeight="1" hidden="1">
      <c r="A30" s="90"/>
      <c r="B30" s="141" t="s">
        <v>27</v>
      </c>
      <c r="C30" s="197" t="s">
        <v>34</v>
      </c>
      <c r="D30" s="197"/>
      <c r="E30" s="197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>
        <f>F30+J30</f>
        <v>0</v>
      </c>
    </row>
    <row r="31" spans="1:17" s="26" customFormat="1" ht="43.5" customHeight="1">
      <c r="A31" s="93"/>
      <c r="B31" s="134" t="s">
        <v>23</v>
      </c>
      <c r="C31" s="197" t="s">
        <v>122</v>
      </c>
      <c r="D31" s="197"/>
      <c r="E31" s="197"/>
      <c r="F31" s="105">
        <f>'прил 3 август'!D60</f>
        <v>1787760</v>
      </c>
      <c r="G31" s="105">
        <f>'прил 3 август'!E60</f>
        <v>1112658</v>
      </c>
      <c r="H31" s="105">
        <f>'прил 3 август'!F60</f>
        <v>113426</v>
      </c>
      <c r="I31" s="105">
        <f>'прил 3 август'!G60</f>
        <v>561676</v>
      </c>
      <c r="J31" s="105">
        <f>'прил 3 август'!H60</f>
        <v>215140</v>
      </c>
      <c r="K31" s="105">
        <f>'прил 3 август'!I60</f>
        <v>0</v>
      </c>
      <c r="L31" s="105">
        <f>'прил 3 август'!J60</f>
        <v>0</v>
      </c>
      <c r="M31" s="105">
        <f>'прил 3 август'!K60</f>
        <v>0</v>
      </c>
      <c r="N31" s="105">
        <f>'прил 3 август'!L60</f>
        <v>0</v>
      </c>
      <c r="O31" s="105">
        <f>'прил 3 август'!M60</f>
        <v>11840</v>
      </c>
      <c r="P31" s="105">
        <f>'прил 3 август'!N60</f>
        <v>11840</v>
      </c>
      <c r="Q31" s="105">
        <f>'прил 3 август'!O60</f>
        <v>2002900</v>
      </c>
    </row>
    <row r="32" spans="1:17" s="25" customFormat="1" ht="35.25" customHeight="1">
      <c r="A32" s="92"/>
      <c r="B32" s="141" t="s">
        <v>21</v>
      </c>
      <c r="C32" s="197" t="s">
        <v>35</v>
      </c>
      <c r="D32" s="197"/>
      <c r="E32" s="197"/>
      <c r="F32" s="106">
        <f>'прил 3 август'!D18</f>
        <v>182230</v>
      </c>
      <c r="G32" s="106">
        <f>'прил 3 август'!E18</f>
        <v>0</v>
      </c>
      <c r="H32" s="106">
        <f>'прил 3 август'!F18</f>
        <v>0</v>
      </c>
      <c r="I32" s="106">
        <f>'прил 3 август'!G18</f>
        <v>182230</v>
      </c>
      <c r="J32" s="106">
        <f>'прил 3 август'!H18</f>
        <v>0</v>
      </c>
      <c r="K32" s="106">
        <f>'прил 3 август'!I18</f>
        <v>0</v>
      </c>
      <c r="L32" s="106">
        <f>'прил 3 август'!J18</f>
        <v>0</v>
      </c>
      <c r="M32" s="106">
        <f>'прил 3 август'!K18</f>
        <v>0</v>
      </c>
      <c r="N32" s="106">
        <f>'прил 3 август'!L18</f>
        <v>0</v>
      </c>
      <c r="O32" s="106">
        <f>'прил 3 август'!M18</f>
        <v>0</v>
      </c>
      <c r="P32" s="106">
        <f>'прил 3 август'!N18</f>
        <v>0</v>
      </c>
      <c r="Q32" s="106">
        <f>'прил 3 август'!O18</f>
        <v>182230</v>
      </c>
    </row>
    <row r="33" spans="1:17" s="25" customFormat="1" ht="78" customHeight="1">
      <c r="A33" s="92"/>
      <c r="B33" s="141" t="s">
        <v>20</v>
      </c>
      <c r="C33" s="184" t="s">
        <v>36</v>
      </c>
      <c r="D33" s="184"/>
      <c r="E33" s="184"/>
      <c r="F33" s="106">
        <f>'прил 3 август'!D17+'прил 3 август'!D49</f>
        <v>17555</v>
      </c>
      <c r="G33" s="106">
        <f>'прил 3 август'!E17+'прил 3 август'!E49</f>
        <v>0</v>
      </c>
      <c r="H33" s="106">
        <f>'прил 3 август'!F17+'прил 3 август'!F49</f>
        <v>0</v>
      </c>
      <c r="I33" s="106">
        <f>'прил 3 август'!G17+'прил 3 август'!G49</f>
        <v>17555</v>
      </c>
      <c r="J33" s="106">
        <f>'прил 3 август'!H17+'прил 3 август'!H49</f>
        <v>0</v>
      </c>
      <c r="K33" s="106">
        <f>'прил 3 август'!I17+'прил 3 август'!I49</f>
        <v>0</v>
      </c>
      <c r="L33" s="106">
        <f>'прил 3 август'!J17+'прил 3 август'!J49</f>
        <v>0</v>
      </c>
      <c r="M33" s="106">
        <f>'прил 3 август'!K17+'прил 3 август'!K49</f>
        <v>0</v>
      </c>
      <c r="N33" s="106">
        <f>'прил 3 август'!L17+'прил 3 август'!L49</f>
        <v>0</v>
      </c>
      <c r="O33" s="106">
        <f>'прил 3 август'!M17+'прил 3 август'!M49</f>
        <v>0</v>
      </c>
      <c r="P33" s="106">
        <f>'прил 3 август'!N17+'прил 3 август'!N49</f>
        <v>0</v>
      </c>
      <c r="Q33" s="106">
        <f>'прил 3 август'!O17+'прил 3 август'!O49</f>
        <v>17555</v>
      </c>
    </row>
    <row r="34" spans="1:17" s="25" customFormat="1" ht="36" customHeight="1">
      <c r="A34" s="92"/>
      <c r="B34" s="142" t="s">
        <v>18</v>
      </c>
      <c r="C34" s="241" t="s">
        <v>60</v>
      </c>
      <c r="D34" s="241"/>
      <c r="E34" s="241"/>
      <c r="F34" s="106">
        <f>F36+F37+F38+F39</f>
        <v>39607200</v>
      </c>
      <c r="G34" s="106">
        <f aca="true" t="shared" si="3" ref="G34:P34">G36+G37+G38+G39</f>
        <v>0</v>
      </c>
      <c r="H34" s="106">
        <f t="shared" si="3"/>
        <v>0</v>
      </c>
      <c r="I34" s="106">
        <f t="shared" si="3"/>
        <v>39607200</v>
      </c>
      <c r="J34" s="106">
        <f t="shared" si="3"/>
        <v>40000</v>
      </c>
      <c r="K34" s="106">
        <f t="shared" si="3"/>
        <v>0</v>
      </c>
      <c r="L34" s="106">
        <f t="shared" si="3"/>
        <v>0</v>
      </c>
      <c r="M34" s="106">
        <f t="shared" si="3"/>
        <v>0</v>
      </c>
      <c r="N34" s="106">
        <f t="shared" si="3"/>
        <v>0</v>
      </c>
      <c r="O34" s="106">
        <f t="shared" si="3"/>
        <v>40000</v>
      </c>
      <c r="P34" s="106">
        <f t="shared" si="3"/>
        <v>40000</v>
      </c>
      <c r="Q34" s="106">
        <f>F34+J34</f>
        <v>39647200</v>
      </c>
    </row>
    <row r="35" spans="1:17" s="25" customFormat="1" ht="15.75" customHeight="1">
      <c r="A35" s="92"/>
      <c r="B35" s="141"/>
      <c r="C35" s="197" t="s">
        <v>13</v>
      </c>
      <c r="D35" s="197"/>
      <c r="E35" s="197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>
        <f>F35+J35</f>
        <v>0</v>
      </c>
    </row>
    <row r="36" spans="1:17" s="25" customFormat="1" ht="50.25" customHeight="1">
      <c r="A36" s="92"/>
      <c r="B36" s="141"/>
      <c r="C36" s="184" t="s">
        <v>127</v>
      </c>
      <c r="D36" s="184"/>
      <c r="E36" s="184"/>
      <c r="F36" s="106">
        <f>'прил 3 август'!D53</f>
        <v>29812300</v>
      </c>
      <c r="G36" s="106">
        <f>'прил 3 август'!E53</f>
        <v>0</v>
      </c>
      <c r="H36" s="106">
        <f>'прил 3 август'!F53</f>
        <v>0</v>
      </c>
      <c r="I36" s="106">
        <f>'прил 3 август'!G53</f>
        <v>29812300</v>
      </c>
      <c r="J36" s="106">
        <f>'прил 3 август'!H53</f>
        <v>0</v>
      </c>
      <c r="K36" s="106">
        <f>'прил 3 август'!I53</f>
        <v>0</v>
      </c>
      <c r="L36" s="106">
        <f>'прил 3 август'!J53</f>
        <v>0</v>
      </c>
      <c r="M36" s="106">
        <f>'прил 3 август'!K53</f>
        <v>0</v>
      </c>
      <c r="N36" s="106">
        <f>'прил 3 август'!L53</f>
        <v>0</v>
      </c>
      <c r="O36" s="106">
        <f>'прил 3 август'!M53</f>
        <v>0</v>
      </c>
      <c r="P36" s="106">
        <f>'прил 3 август'!N53</f>
        <v>0</v>
      </c>
      <c r="Q36" s="106">
        <f>'прил 3 август'!O53</f>
        <v>29812300</v>
      </c>
    </row>
    <row r="37" spans="1:17" s="25" customFormat="1" ht="82.5" customHeight="1">
      <c r="A37" s="92"/>
      <c r="B37" s="141"/>
      <c r="C37" s="184" t="s">
        <v>62</v>
      </c>
      <c r="D37" s="184"/>
      <c r="E37" s="184"/>
      <c r="F37" s="106">
        <f>'прил 3 август'!D54</f>
        <v>8057400</v>
      </c>
      <c r="G37" s="106">
        <f>'прил 3 август'!E54</f>
        <v>0</v>
      </c>
      <c r="H37" s="106">
        <f>'прил 3 август'!F54</f>
        <v>0</v>
      </c>
      <c r="I37" s="106">
        <f>'прил 3 август'!G54</f>
        <v>8057400</v>
      </c>
      <c r="J37" s="106">
        <f>'прил 3 август'!H54</f>
        <v>0</v>
      </c>
      <c r="K37" s="106">
        <f>'прил 3 август'!I54</f>
        <v>0</v>
      </c>
      <c r="L37" s="106">
        <f>'прил 3 август'!J54</f>
        <v>0</v>
      </c>
      <c r="M37" s="106">
        <f>'прил 3 август'!K54</f>
        <v>0</v>
      </c>
      <c r="N37" s="106">
        <f>'прил 3 август'!L54</f>
        <v>0</v>
      </c>
      <c r="O37" s="106">
        <f>'прил 3 август'!M54</f>
        <v>0</v>
      </c>
      <c r="P37" s="106">
        <f>'прил 3 август'!N54</f>
        <v>0</v>
      </c>
      <c r="Q37" s="106">
        <f>'прил 3 август'!O54</f>
        <v>8057400</v>
      </c>
    </row>
    <row r="38" spans="1:17" s="25" customFormat="1" ht="51.75" customHeight="1">
      <c r="A38" s="92"/>
      <c r="B38" s="141"/>
      <c r="C38" s="184" t="s">
        <v>63</v>
      </c>
      <c r="D38" s="184"/>
      <c r="E38" s="184"/>
      <c r="F38" s="106">
        <f>'прил 3 август'!D55</f>
        <v>390800</v>
      </c>
      <c r="G38" s="106">
        <f>'прил 3 август'!E55</f>
        <v>0</v>
      </c>
      <c r="H38" s="106">
        <f>'прил 3 август'!F55</f>
        <v>0</v>
      </c>
      <c r="I38" s="106">
        <f>'прил 3 август'!G55</f>
        <v>390800</v>
      </c>
      <c r="J38" s="106">
        <f>'прил 3 август'!H55</f>
        <v>0</v>
      </c>
      <c r="K38" s="106">
        <f>'прил 3 август'!I55</f>
        <v>0</v>
      </c>
      <c r="L38" s="106">
        <f>'прил 3 август'!J55</f>
        <v>0</v>
      </c>
      <c r="M38" s="106">
        <f>'прил 3 август'!K55</f>
        <v>0</v>
      </c>
      <c r="N38" s="106">
        <f>'прил 3 август'!L55</f>
        <v>0</v>
      </c>
      <c r="O38" s="106">
        <f>'прил 3 август'!M55</f>
        <v>0</v>
      </c>
      <c r="P38" s="106">
        <f>'прил 3 август'!N55</f>
        <v>0</v>
      </c>
      <c r="Q38" s="106">
        <f>'прил 3 август'!O55</f>
        <v>390800</v>
      </c>
    </row>
    <row r="39" spans="1:17" s="25" customFormat="1" ht="219.75" customHeight="1">
      <c r="A39" s="92"/>
      <c r="B39" s="141"/>
      <c r="C39" s="184" t="s">
        <v>157</v>
      </c>
      <c r="D39" s="184"/>
      <c r="E39" s="184"/>
      <c r="F39" s="106">
        <f>'прил 3 август'!D56</f>
        <v>1346700</v>
      </c>
      <c r="G39" s="106">
        <f>'прил 3 август'!E56</f>
        <v>0</v>
      </c>
      <c r="H39" s="106">
        <f>'прил 3 август'!F56</f>
        <v>0</v>
      </c>
      <c r="I39" s="106">
        <f>'прил 3 август'!G56</f>
        <v>1346700</v>
      </c>
      <c r="J39" s="106">
        <f>'прил 3 август'!H56</f>
        <v>40000</v>
      </c>
      <c r="K39" s="106">
        <f>'прил 3 август'!I56</f>
        <v>0</v>
      </c>
      <c r="L39" s="106">
        <f>'прил 3 август'!J56</f>
        <v>0</v>
      </c>
      <c r="M39" s="106">
        <f>'прил 3 август'!K56</f>
        <v>0</v>
      </c>
      <c r="N39" s="106">
        <f>'прил 3 август'!L56</f>
        <v>0</v>
      </c>
      <c r="O39" s="106">
        <f>'прил 3 август'!M56</f>
        <v>40000</v>
      </c>
      <c r="P39" s="106">
        <f>'прил 3 август'!N56</f>
        <v>40000</v>
      </c>
      <c r="Q39" s="106">
        <f>'прил 3 август'!O56</f>
        <v>1386700</v>
      </c>
    </row>
    <row r="40" spans="1:17" s="85" customFormat="1" ht="30" customHeight="1">
      <c r="A40" s="89"/>
      <c r="B40" s="84">
        <v>100000</v>
      </c>
      <c r="C40" s="198" t="s">
        <v>37</v>
      </c>
      <c r="D40" s="198"/>
      <c r="E40" s="198"/>
      <c r="F40" s="109">
        <f>F43+F44+F45+F46+F47+F48</f>
        <v>5923045</v>
      </c>
      <c r="G40" s="109">
        <f>G43+G44+G45+G46+G47+G48</f>
        <v>0</v>
      </c>
      <c r="H40" s="109">
        <f>H43+H44+H45+H46+H47+H48</f>
        <v>0</v>
      </c>
      <c r="I40" s="109">
        <f>I43+I44+I45+I46+I47+I48</f>
        <v>5923045</v>
      </c>
      <c r="J40" s="109">
        <f>J43+J45+J46+J47+J48</f>
        <v>2785000</v>
      </c>
      <c r="K40" s="109">
        <f aca="true" t="shared" si="4" ref="K40:Q40">K43+K45+K46+K47+K48</f>
        <v>0</v>
      </c>
      <c r="L40" s="109">
        <f t="shared" si="4"/>
        <v>0</v>
      </c>
      <c r="M40" s="109">
        <f t="shared" si="4"/>
        <v>5923045</v>
      </c>
      <c r="N40" s="109">
        <f t="shared" si="4"/>
        <v>0</v>
      </c>
      <c r="O40" s="109">
        <f t="shared" si="4"/>
        <v>2785000</v>
      </c>
      <c r="P40" s="109">
        <f t="shared" si="4"/>
        <v>0</v>
      </c>
      <c r="Q40" s="109">
        <f t="shared" si="4"/>
        <v>8708045</v>
      </c>
    </row>
    <row r="41" spans="1:17" s="24" customFormat="1" ht="16.5">
      <c r="A41" s="90"/>
      <c r="B41" s="134"/>
      <c r="C41" s="177" t="s">
        <v>13</v>
      </c>
      <c r="D41" s="178"/>
      <c r="E41" s="179"/>
      <c r="F41" s="109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7">
        <f>F41+J41</f>
        <v>0</v>
      </c>
    </row>
    <row r="42" spans="1:17" s="24" customFormat="1" ht="25.5" customHeight="1" hidden="1">
      <c r="A42" s="90"/>
      <c r="B42" s="134">
        <v>100101</v>
      </c>
      <c r="C42" s="183" t="s">
        <v>75</v>
      </c>
      <c r="D42" s="183"/>
      <c r="E42" s="183"/>
      <c r="F42" s="109">
        <f>'прил 3 август'!D87</f>
        <v>0</v>
      </c>
      <c r="G42" s="109">
        <f>'прил 3 август'!E87</f>
        <v>0</v>
      </c>
      <c r="H42" s="109">
        <f>'прил 3 август'!F87</f>
        <v>0</v>
      </c>
      <c r="I42" s="109"/>
      <c r="J42" s="109">
        <f>'прил 3 август'!I87</f>
        <v>0</v>
      </c>
      <c r="K42" s="109"/>
      <c r="L42" s="109"/>
      <c r="M42" s="109"/>
      <c r="N42" s="109">
        <f>'прил 3 август'!J87</f>
        <v>0</v>
      </c>
      <c r="O42" s="109"/>
      <c r="P42" s="109"/>
      <c r="Q42" s="107">
        <f>F42+J42</f>
        <v>0</v>
      </c>
    </row>
    <row r="43" spans="1:17" s="25" customFormat="1" ht="34.5" customHeight="1">
      <c r="A43" s="92"/>
      <c r="B43" s="141">
        <v>100102</v>
      </c>
      <c r="C43" s="197" t="s">
        <v>38</v>
      </c>
      <c r="D43" s="197"/>
      <c r="E43" s="197"/>
      <c r="F43" s="106">
        <f>'прил 3 август'!D86</f>
        <v>0</v>
      </c>
      <c r="G43" s="106">
        <f>'прил 3 август'!E86</f>
        <v>0</v>
      </c>
      <c r="H43" s="106">
        <f>'прил 3 август'!F86</f>
        <v>0</v>
      </c>
      <c r="I43" s="106">
        <f>'прил 3 август'!G86</f>
        <v>0</v>
      </c>
      <c r="J43" s="106">
        <f>'прил 3 август'!H86</f>
        <v>1800000</v>
      </c>
      <c r="K43" s="106">
        <f>'прил 3 август'!I86</f>
        <v>0</v>
      </c>
      <c r="L43" s="106">
        <f>'прил 3 август'!J86</f>
        <v>0</v>
      </c>
      <c r="M43" s="106">
        <f>'прил 3 август'!K86</f>
        <v>0</v>
      </c>
      <c r="N43" s="106">
        <f>'прил 3 август'!L86</f>
        <v>0</v>
      </c>
      <c r="O43" s="106">
        <f>'прил 3 август'!M86</f>
        <v>1800000</v>
      </c>
      <c r="P43" s="106">
        <f>'прил 3 август'!N86</f>
        <v>0</v>
      </c>
      <c r="Q43" s="106">
        <f>'прил 3 август'!O86</f>
        <v>1800000</v>
      </c>
    </row>
    <row r="44" spans="1:17" s="25" customFormat="1" ht="51.75" customHeight="1" hidden="1">
      <c r="A44" s="92"/>
      <c r="B44" s="141" t="s">
        <v>164</v>
      </c>
      <c r="C44" s="184" t="s">
        <v>163</v>
      </c>
      <c r="D44" s="184"/>
      <c r="E44" s="184"/>
      <c r="F44" s="106"/>
      <c r="G44" s="106"/>
      <c r="H44" s="106"/>
      <c r="I44" s="106"/>
      <c r="J44" s="106">
        <f>'прил 3 август'!H87</f>
        <v>0</v>
      </c>
      <c r="K44" s="106">
        <f>'прил 3 август'!I87</f>
        <v>0</v>
      </c>
      <c r="L44" s="106">
        <f>'прил 3 август'!J87</f>
        <v>0</v>
      </c>
      <c r="M44" s="106">
        <f>'прил 3 август'!K87</f>
        <v>0</v>
      </c>
      <c r="N44" s="106">
        <f>'прил 3 август'!L87</f>
        <v>0</v>
      </c>
      <c r="O44" s="106">
        <f>'прил 3 август'!M87</f>
        <v>0</v>
      </c>
      <c r="P44" s="106">
        <f>'прил 3 август'!N87</f>
        <v>0</v>
      </c>
      <c r="Q44" s="106">
        <f>F44+J44</f>
        <v>0</v>
      </c>
    </row>
    <row r="45" spans="1:17" s="24" customFormat="1" ht="22.5" customHeight="1">
      <c r="A45" s="90"/>
      <c r="B45" s="134">
        <v>100202</v>
      </c>
      <c r="C45" s="183" t="s">
        <v>52</v>
      </c>
      <c r="D45" s="183"/>
      <c r="E45" s="183"/>
      <c r="F45" s="105">
        <f>'прил 3 август'!D89</f>
        <v>63000</v>
      </c>
      <c r="G45" s="105">
        <f>'прил 3 август'!E89</f>
        <v>0</v>
      </c>
      <c r="H45" s="105">
        <f>'прил 3 август'!F89</f>
        <v>0</v>
      </c>
      <c r="I45" s="105">
        <f>'прил 3 август'!G89</f>
        <v>63000</v>
      </c>
      <c r="J45" s="105">
        <f>'прил 3 август'!H89</f>
        <v>0</v>
      </c>
      <c r="K45" s="105">
        <f>'прил 3 август'!I89</f>
        <v>0</v>
      </c>
      <c r="L45" s="105">
        <f>'прил 3 август'!J89</f>
        <v>0</v>
      </c>
      <c r="M45" s="105">
        <f>'прил 3 август'!K89</f>
        <v>63000</v>
      </c>
      <c r="N45" s="105">
        <f>'прил 3 август'!L89</f>
        <v>0</v>
      </c>
      <c r="O45" s="105">
        <f>'прил 3 август'!M89</f>
        <v>0</v>
      </c>
      <c r="P45" s="105">
        <f>'прил 3 август'!N89</f>
        <v>0</v>
      </c>
      <c r="Q45" s="105">
        <f>'прил 3 август'!O89</f>
        <v>63000</v>
      </c>
    </row>
    <row r="46" spans="1:17" s="24" customFormat="1" ht="24" customHeight="1">
      <c r="A46" s="90"/>
      <c r="B46" s="134">
        <v>100203</v>
      </c>
      <c r="C46" s="183" t="s">
        <v>39</v>
      </c>
      <c r="D46" s="183"/>
      <c r="E46" s="183"/>
      <c r="F46" s="105">
        <f>'прил 3 август'!D91</f>
        <v>5826269</v>
      </c>
      <c r="G46" s="105">
        <f>'прил 3 август'!E91</f>
        <v>0</v>
      </c>
      <c r="H46" s="105">
        <f>'прил 3 август'!F91</f>
        <v>0</v>
      </c>
      <c r="I46" s="105">
        <f>'прил 3 август'!G91</f>
        <v>5826269</v>
      </c>
      <c r="J46" s="105">
        <f>'прил 3 август'!H91</f>
        <v>0</v>
      </c>
      <c r="K46" s="105">
        <f>'прил 3 август'!I91</f>
        <v>0</v>
      </c>
      <c r="L46" s="105">
        <f>'прил 3 август'!J91</f>
        <v>0</v>
      </c>
      <c r="M46" s="105">
        <f>'прил 3 август'!K91</f>
        <v>5826269</v>
      </c>
      <c r="N46" s="105">
        <f>'прил 3 август'!L91</f>
        <v>0</v>
      </c>
      <c r="O46" s="105">
        <f>'прил 3 август'!M91</f>
        <v>0</v>
      </c>
      <c r="P46" s="105">
        <f>'прил 3 август'!N91</f>
        <v>0</v>
      </c>
      <c r="Q46" s="105">
        <f>'прил 3 август'!O91</f>
        <v>5826269</v>
      </c>
    </row>
    <row r="47" spans="1:17" s="25" customFormat="1" ht="43.5" customHeight="1">
      <c r="A47" s="92"/>
      <c r="B47" s="141">
        <v>100302</v>
      </c>
      <c r="C47" s="192" t="s">
        <v>40</v>
      </c>
      <c r="D47" s="192"/>
      <c r="E47" s="192"/>
      <c r="F47" s="106">
        <f>'прил 3 август'!D92</f>
        <v>33776</v>
      </c>
      <c r="G47" s="106">
        <f>'прил 3 август'!E92</f>
        <v>0</v>
      </c>
      <c r="H47" s="106">
        <f>'прил 3 август'!F92</f>
        <v>0</v>
      </c>
      <c r="I47" s="106">
        <f>'прил 3 август'!G92</f>
        <v>33776</v>
      </c>
      <c r="J47" s="106">
        <f>'прил 3 август'!H92</f>
        <v>985000</v>
      </c>
      <c r="K47" s="106">
        <f>'прил 3 август'!I92</f>
        <v>0</v>
      </c>
      <c r="L47" s="106">
        <f>'прил 3 август'!J92</f>
        <v>0</v>
      </c>
      <c r="M47" s="106">
        <f>'прил 3 август'!K92</f>
        <v>33776</v>
      </c>
      <c r="N47" s="106">
        <f>'прил 3 август'!L92</f>
        <v>0</v>
      </c>
      <c r="O47" s="106">
        <f>'прил 3 август'!M92</f>
        <v>985000</v>
      </c>
      <c r="P47" s="106">
        <f>'прил 3 август'!N92</f>
        <v>0</v>
      </c>
      <c r="Q47" s="106">
        <f>'прил 3 август'!O92</f>
        <v>1018776</v>
      </c>
    </row>
    <row r="48" spans="1:17" s="24" customFormat="1" ht="123.75" customHeight="1" hidden="1">
      <c r="A48" s="90"/>
      <c r="B48" s="134">
        <v>100602</v>
      </c>
      <c r="C48" s="185" t="s">
        <v>165</v>
      </c>
      <c r="D48" s="185"/>
      <c r="E48" s="185"/>
      <c r="F48" s="109">
        <f>'прил 3 август'!D93</f>
        <v>0</v>
      </c>
      <c r="G48" s="109">
        <f>'прил 3 август'!E93</f>
        <v>0</v>
      </c>
      <c r="H48" s="109">
        <f>'прил 3 август'!F93</f>
        <v>0</v>
      </c>
      <c r="I48" s="109">
        <f>'прил 3 август'!G93</f>
        <v>0</v>
      </c>
      <c r="J48" s="109">
        <f>'прил 3 август'!H93</f>
        <v>0</v>
      </c>
      <c r="K48" s="109">
        <f>'прил 3 август'!I93</f>
        <v>0</v>
      </c>
      <c r="L48" s="109">
        <f>'прил 3 август'!J93</f>
        <v>0</v>
      </c>
      <c r="M48" s="109">
        <f>'прил 3 август'!K93</f>
        <v>0</v>
      </c>
      <c r="N48" s="109">
        <f>'прил 3 август'!L93</f>
        <v>0</v>
      </c>
      <c r="O48" s="109">
        <f>'прил 3 август'!M93</f>
        <v>0</v>
      </c>
      <c r="P48" s="109">
        <f>'прил 3 август'!N93</f>
        <v>0</v>
      </c>
      <c r="Q48" s="109">
        <f>'прил 3 август'!O93</f>
        <v>0</v>
      </c>
    </row>
    <row r="49" spans="1:17" s="24" customFormat="1" ht="18.75" customHeight="1">
      <c r="A49" s="90"/>
      <c r="B49" s="138">
        <v>110000</v>
      </c>
      <c r="C49" s="198" t="s">
        <v>25</v>
      </c>
      <c r="D49" s="198"/>
      <c r="E49" s="198"/>
      <c r="F49" s="109">
        <f>'прил 3 август'!D108</f>
        <v>3397600</v>
      </c>
      <c r="G49" s="109">
        <f>'прил 3 август'!E108</f>
        <v>2178260</v>
      </c>
      <c r="H49" s="109">
        <f>'прил 3 август'!F108</f>
        <v>143182</v>
      </c>
      <c r="I49" s="109">
        <f>'прил 3 август'!G108</f>
        <v>1076158</v>
      </c>
      <c r="J49" s="109">
        <f>'прил 3 август'!H108</f>
        <v>173400</v>
      </c>
      <c r="K49" s="109">
        <f>'прил 3 август'!I108</f>
        <v>0</v>
      </c>
      <c r="L49" s="109">
        <f>'прил 3 август'!J108</f>
        <v>0</v>
      </c>
      <c r="M49" s="109">
        <f>'прил 3 август'!K108</f>
        <v>3397600</v>
      </c>
      <c r="N49" s="109">
        <f>'прил 3 август'!L108</f>
        <v>0</v>
      </c>
      <c r="O49" s="109">
        <f>'прил 3 август'!M108</f>
        <v>42000</v>
      </c>
      <c r="P49" s="109">
        <f>'прил 3 август'!N108</f>
        <v>0</v>
      </c>
      <c r="Q49" s="109">
        <f>'прил 3 август'!O108</f>
        <v>3571000</v>
      </c>
    </row>
    <row r="50" spans="1:17" s="24" customFormat="1" ht="15" customHeight="1" hidden="1">
      <c r="A50" s="90"/>
      <c r="B50" s="143"/>
      <c r="C50" s="183"/>
      <c r="D50" s="183"/>
      <c r="E50" s="183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7">
        <f>F50+J50</f>
        <v>0</v>
      </c>
    </row>
    <row r="51" spans="1:17" s="30" customFormat="1" ht="25.5" customHeight="1">
      <c r="A51" s="94"/>
      <c r="B51" s="138">
        <v>120000</v>
      </c>
      <c r="C51" s="56" t="s">
        <v>5</v>
      </c>
      <c r="D51" s="56"/>
      <c r="E51" s="56"/>
      <c r="F51" s="109">
        <f>F52</f>
        <v>201815</v>
      </c>
      <c r="G51" s="109">
        <f aca="true" t="shared" si="5" ref="G51:P51">G52</f>
        <v>0</v>
      </c>
      <c r="H51" s="109">
        <f t="shared" si="5"/>
        <v>0</v>
      </c>
      <c r="I51" s="109">
        <f t="shared" si="5"/>
        <v>201815</v>
      </c>
      <c r="J51" s="109">
        <f t="shared" si="5"/>
        <v>0</v>
      </c>
      <c r="K51" s="109">
        <f t="shared" si="5"/>
        <v>0</v>
      </c>
      <c r="L51" s="109">
        <f t="shared" si="5"/>
        <v>0</v>
      </c>
      <c r="M51" s="109">
        <f t="shared" si="5"/>
        <v>0</v>
      </c>
      <c r="N51" s="109">
        <f t="shared" si="5"/>
        <v>0</v>
      </c>
      <c r="O51" s="109">
        <f t="shared" si="5"/>
        <v>0</v>
      </c>
      <c r="P51" s="109">
        <f t="shared" si="5"/>
        <v>0</v>
      </c>
      <c r="Q51" s="107">
        <f>F51+J51</f>
        <v>201815</v>
      </c>
    </row>
    <row r="52" spans="1:17" s="24" customFormat="1" ht="15.75" customHeight="1">
      <c r="A52" s="90"/>
      <c r="B52" s="134">
        <v>120201</v>
      </c>
      <c r="C52" s="177" t="s">
        <v>153</v>
      </c>
      <c r="D52" s="178"/>
      <c r="E52" s="179"/>
      <c r="F52" s="105">
        <f>'прил 3 август'!D19</f>
        <v>201815</v>
      </c>
      <c r="G52" s="105">
        <f>'прил 3 август'!E19</f>
        <v>0</v>
      </c>
      <c r="H52" s="105">
        <f>'прил 3 август'!F19</f>
        <v>0</v>
      </c>
      <c r="I52" s="105">
        <f>'прил 3 август'!G19</f>
        <v>201815</v>
      </c>
      <c r="J52" s="105">
        <f>'прил 3 август'!H19</f>
        <v>0</v>
      </c>
      <c r="K52" s="105">
        <f>'прил 3 август'!I19</f>
        <v>0</v>
      </c>
      <c r="L52" s="105">
        <f>'прил 3 август'!J19</f>
        <v>0</v>
      </c>
      <c r="M52" s="105">
        <f>'прил 3 август'!K19</f>
        <v>0</v>
      </c>
      <c r="N52" s="105">
        <f>'прил 3 август'!L19</f>
        <v>0</v>
      </c>
      <c r="O52" s="105">
        <f>'прил 3 август'!M19</f>
        <v>0</v>
      </c>
      <c r="P52" s="105">
        <f>'прил 3 август'!N19</f>
        <v>0</v>
      </c>
      <c r="Q52" s="107">
        <f>F52+J52</f>
        <v>201815</v>
      </c>
    </row>
    <row r="53" spans="1:17" s="24" customFormat="1" ht="20.25" customHeight="1">
      <c r="A53" s="90"/>
      <c r="B53" s="138">
        <v>130000</v>
      </c>
      <c r="C53" s="56" t="s">
        <v>41</v>
      </c>
      <c r="D53" s="56"/>
      <c r="E53" s="56"/>
      <c r="F53" s="109">
        <f>'прил 3 август'!D114</f>
        <v>860635</v>
      </c>
      <c r="G53" s="109">
        <f>'прил 3 август'!E114</f>
        <v>500749</v>
      </c>
      <c r="H53" s="109">
        <f>'прил 3 август'!F114</f>
        <v>10820</v>
      </c>
      <c r="I53" s="109">
        <f>'прил 3 август'!G114</f>
        <v>349066</v>
      </c>
      <c r="J53" s="109">
        <f>'прил 3 август'!H114</f>
        <v>11500</v>
      </c>
      <c r="K53" s="109">
        <f>'прил 3 август'!I114</f>
        <v>0</v>
      </c>
      <c r="L53" s="109">
        <f>'прил 3 август'!J114</f>
        <v>0</v>
      </c>
      <c r="M53" s="109">
        <f>'прил 3 август'!K114</f>
        <v>0</v>
      </c>
      <c r="N53" s="109">
        <f>'прил 3 август'!L114</f>
        <v>0</v>
      </c>
      <c r="O53" s="109">
        <f>'прил 3 август'!M114</f>
        <v>11500</v>
      </c>
      <c r="P53" s="109">
        <f>'прил 3 август'!N114</f>
        <v>0</v>
      </c>
      <c r="Q53" s="109">
        <f>'прил 3 август'!O114</f>
        <v>872135</v>
      </c>
    </row>
    <row r="54" spans="1:17" s="24" customFormat="1" ht="20.25" customHeight="1">
      <c r="A54" s="90"/>
      <c r="B54" s="138">
        <v>150000</v>
      </c>
      <c r="C54" s="189" t="s">
        <v>74</v>
      </c>
      <c r="D54" s="190"/>
      <c r="E54" s="191"/>
      <c r="F54" s="109">
        <f>F55+F57</f>
        <v>0</v>
      </c>
      <c r="G54" s="109">
        <f aca="true" t="shared" si="6" ref="G54:P54">G55+G57</f>
        <v>0</v>
      </c>
      <c r="H54" s="109">
        <f t="shared" si="6"/>
        <v>0</v>
      </c>
      <c r="I54" s="109">
        <f t="shared" si="6"/>
        <v>0</v>
      </c>
      <c r="J54" s="109">
        <f t="shared" si="6"/>
        <v>1750000</v>
      </c>
      <c r="K54" s="109">
        <f t="shared" si="6"/>
        <v>0</v>
      </c>
      <c r="L54" s="109">
        <f t="shared" si="6"/>
        <v>0</v>
      </c>
      <c r="M54" s="109">
        <f t="shared" si="6"/>
        <v>0</v>
      </c>
      <c r="N54" s="109">
        <f t="shared" si="6"/>
        <v>0</v>
      </c>
      <c r="O54" s="109">
        <f t="shared" si="6"/>
        <v>1750000</v>
      </c>
      <c r="P54" s="109">
        <f t="shared" si="6"/>
        <v>0</v>
      </c>
      <c r="Q54" s="107">
        <f>F54+J54</f>
        <v>1750000</v>
      </c>
    </row>
    <row r="55" spans="1:17" s="24" customFormat="1" ht="20.25" customHeight="1">
      <c r="A55" s="90"/>
      <c r="B55" s="103">
        <v>150101</v>
      </c>
      <c r="C55" s="177" t="s">
        <v>42</v>
      </c>
      <c r="D55" s="178"/>
      <c r="E55" s="179"/>
      <c r="F55" s="105">
        <f>'прил 3 август'!D94</f>
        <v>0</v>
      </c>
      <c r="G55" s="105">
        <f>'прил 3 август'!E94</f>
        <v>0</v>
      </c>
      <c r="H55" s="105">
        <f>'прил 3 август'!F94</f>
        <v>0</v>
      </c>
      <c r="I55" s="105"/>
      <c r="J55" s="105">
        <f>'прил 3 август'!H94</f>
        <v>1500000</v>
      </c>
      <c r="K55" s="105">
        <f>'прил 3 август'!I94</f>
        <v>0</v>
      </c>
      <c r="L55" s="105">
        <f>'прил 3 август'!J94</f>
        <v>0</v>
      </c>
      <c r="M55" s="105">
        <f>'прил 3 август'!K94</f>
        <v>0</v>
      </c>
      <c r="N55" s="105">
        <f>'прил 3 август'!L94</f>
        <v>0</v>
      </c>
      <c r="O55" s="105">
        <f>'прил 3 август'!M94</f>
        <v>1500000</v>
      </c>
      <c r="P55" s="105">
        <f>'прил 3 август'!N94</f>
        <v>0</v>
      </c>
      <c r="Q55" s="107">
        <f>F55+J55</f>
        <v>1500000</v>
      </c>
    </row>
    <row r="56" spans="1:17" s="24" customFormat="1" ht="48.75" customHeight="1" hidden="1">
      <c r="A56" s="90"/>
      <c r="B56" s="103" t="s">
        <v>164</v>
      </c>
      <c r="C56" s="184" t="s">
        <v>163</v>
      </c>
      <c r="D56" s="184"/>
      <c r="E56" s="184"/>
      <c r="F56" s="105"/>
      <c r="G56" s="105"/>
      <c r="H56" s="105"/>
      <c r="I56" s="105"/>
      <c r="J56" s="105">
        <f>'прил 3 август'!H95</f>
        <v>0</v>
      </c>
      <c r="K56" s="105">
        <f>'прил 3 август'!I95</f>
        <v>0</v>
      </c>
      <c r="L56" s="105">
        <f>'прил 3 август'!J95</f>
        <v>0</v>
      </c>
      <c r="M56" s="105">
        <f>'прил 3 август'!K95</f>
        <v>0</v>
      </c>
      <c r="N56" s="105">
        <f>'прил 3 август'!L95</f>
        <v>0</v>
      </c>
      <c r="O56" s="105">
        <f>'прил 3 август'!M95</f>
        <v>0</v>
      </c>
      <c r="P56" s="105">
        <f>'прил 3 август'!N95</f>
        <v>0</v>
      </c>
      <c r="Q56" s="105">
        <f>'прил 3 август'!O95</f>
        <v>0</v>
      </c>
    </row>
    <row r="57" spans="1:17" s="24" customFormat="1" ht="33.75" customHeight="1">
      <c r="A57" s="90"/>
      <c r="B57" s="103">
        <v>150202</v>
      </c>
      <c r="C57" s="173" t="s">
        <v>119</v>
      </c>
      <c r="D57" s="174"/>
      <c r="E57" s="175"/>
      <c r="F57" s="105">
        <f>'прил 3 август'!D20</f>
        <v>0</v>
      </c>
      <c r="G57" s="105">
        <f>'прил 3 август'!E20</f>
        <v>0</v>
      </c>
      <c r="H57" s="105">
        <f>'прил 3 август'!F20</f>
        <v>0</v>
      </c>
      <c r="I57" s="105">
        <f>'прил 3 август'!G20</f>
        <v>0</v>
      </c>
      <c r="J57" s="105">
        <f>'прил 3 август'!H20</f>
        <v>250000</v>
      </c>
      <c r="K57" s="105">
        <f>'прил 3 август'!I20</f>
        <v>0</v>
      </c>
      <c r="L57" s="105">
        <f>'прил 3 август'!J20</f>
        <v>0</v>
      </c>
      <c r="M57" s="105">
        <f>'прил 3 август'!K20</f>
        <v>0</v>
      </c>
      <c r="N57" s="105">
        <f>'прил 3 август'!L20</f>
        <v>0</v>
      </c>
      <c r="O57" s="105">
        <f>'прил 3 август'!M20</f>
        <v>250000</v>
      </c>
      <c r="P57" s="105">
        <f>'прил 3 август'!N20</f>
        <v>0</v>
      </c>
      <c r="Q57" s="106">
        <f>F57+J57</f>
        <v>250000</v>
      </c>
    </row>
    <row r="58" spans="1:17" s="85" customFormat="1" ht="32.25" customHeight="1" hidden="1">
      <c r="A58" s="89"/>
      <c r="B58" s="138">
        <v>160000</v>
      </c>
      <c r="C58" s="180" t="s">
        <v>134</v>
      </c>
      <c r="D58" s="181"/>
      <c r="E58" s="182"/>
      <c r="F58" s="109">
        <f>F59</f>
        <v>0</v>
      </c>
      <c r="G58" s="109">
        <f>G59</f>
        <v>0</v>
      </c>
      <c r="H58" s="109">
        <f>H59</f>
        <v>0</v>
      </c>
      <c r="I58" s="109">
        <f>I59</f>
        <v>0</v>
      </c>
      <c r="J58" s="109">
        <f aca="true" t="shared" si="7" ref="J58:P58">J59</f>
        <v>0</v>
      </c>
      <c r="K58" s="109">
        <f t="shared" si="7"/>
        <v>0</v>
      </c>
      <c r="L58" s="109">
        <f t="shared" si="7"/>
        <v>0</v>
      </c>
      <c r="M58" s="109">
        <f t="shared" si="7"/>
        <v>0</v>
      </c>
      <c r="N58" s="109">
        <f t="shared" si="7"/>
        <v>0</v>
      </c>
      <c r="O58" s="109">
        <f t="shared" si="7"/>
        <v>0</v>
      </c>
      <c r="P58" s="109">
        <f t="shared" si="7"/>
        <v>0</v>
      </c>
      <c r="Q58" s="107">
        <f>F58+J58</f>
        <v>0</v>
      </c>
    </row>
    <row r="59" spans="1:17" s="24" customFormat="1" ht="18.75" customHeight="1" hidden="1">
      <c r="A59" s="90"/>
      <c r="B59" s="134">
        <v>160101</v>
      </c>
      <c r="C59" s="45" t="s">
        <v>59</v>
      </c>
      <c r="D59" s="46"/>
      <c r="E59" s="47"/>
      <c r="F59" s="105">
        <f>'прил 3 август'!D21</f>
        <v>0</v>
      </c>
      <c r="G59" s="105">
        <f>'прил 3 август'!E21</f>
        <v>0</v>
      </c>
      <c r="H59" s="105">
        <f>'прил 3 август'!F21</f>
        <v>0</v>
      </c>
      <c r="I59" s="105">
        <f>'прил 3 август'!G21</f>
        <v>0</v>
      </c>
      <c r="J59" s="105">
        <f>'прил 3 август'!H21</f>
        <v>0</v>
      </c>
      <c r="K59" s="105">
        <f>'прил 3 август'!I21</f>
        <v>0</v>
      </c>
      <c r="L59" s="105">
        <f>'прил 3 август'!J21</f>
        <v>0</v>
      </c>
      <c r="M59" s="105">
        <f>'прил 3 август'!K21</f>
        <v>0</v>
      </c>
      <c r="N59" s="105">
        <f>'прил 3 август'!L21</f>
        <v>0</v>
      </c>
      <c r="O59" s="105">
        <f>'прил 3 август'!M21</f>
        <v>0</v>
      </c>
      <c r="P59" s="105">
        <f>'прил 3 август'!N21</f>
        <v>0</v>
      </c>
      <c r="Q59" s="105">
        <f>'прил 3 август'!O21</f>
        <v>0</v>
      </c>
    </row>
    <row r="60" spans="1:17" s="25" customFormat="1" ht="33.75" customHeight="1">
      <c r="A60" s="92"/>
      <c r="B60" s="132">
        <v>170000</v>
      </c>
      <c r="C60" s="180" t="s">
        <v>82</v>
      </c>
      <c r="D60" s="181"/>
      <c r="E60" s="182"/>
      <c r="F60" s="107">
        <f>F61+F64</f>
        <v>6206800</v>
      </c>
      <c r="G60" s="107">
        <f aca="true" t="shared" si="8" ref="G60:Q60">G61+G64</f>
        <v>0</v>
      </c>
      <c r="H60" s="107">
        <f t="shared" si="8"/>
        <v>0</v>
      </c>
      <c r="I60" s="107">
        <f t="shared" si="8"/>
        <v>6206800</v>
      </c>
      <c r="J60" s="107">
        <f t="shared" si="8"/>
        <v>2376460</v>
      </c>
      <c r="K60" s="107">
        <f t="shared" si="8"/>
        <v>0</v>
      </c>
      <c r="L60" s="107">
        <f t="shared" si="8"/>
        <v>0</v>
      </c>
      <c r="M60" s="107">
        <f t="shared" si="8"/>
        <v>0</v>
      </c>
      <c r="N60" s="107">
        <f t="shared" si="8"/>
        <v>0</v>
      </c>
      <c r="O60" s="107">
        <f t="shared" si="8"/>
        <v>932200</v>
      </c>
      <c r="P60" s="107">
        <f t="shared" si="8"/>
        <v>0</v>
      </c>
      <c r="Q60" s="107">
        <f t="shared" si="8"/>
        <v>8583260</v>
      </c>
    </row>
    <row r="61" spans="1:17" s="25" customFormat="1" ht="46.5" customHeight="1">
      <c r="A61" s="92"/>
      <c r="B61" s="137">
        <v>170703</v>
      </c>
      <c r="C61" s="193" t="s">
        <v>95</v>
      </c>
      <c r="D61" s="194"/>
      <c r="E61" s="195"/>
      <c r="F61" s="124">
        <f>'прил 3 август'!D97</f>
        <v>0</v>
      </c>
      <c r="G61" s="124">
        <f>'прил 3 август'!E97</f>
        <v>0</v>
      </c>
      <c r="H61" s="124">
        <f>'прил 3 август'!F97</f>
        <v>0</v>
      </c>
      <c r="I61" s="124">
        <f>'прил 3 август'!G97</f>
        <v>0</v>
      </c>
      <c r="J61" s="124">
        <f>'прил 3 август'!H97</f>
        <v>2376460</v>
      </c>
      <c r="K61" s="124">
        <f>'прил 3 август'!I97</f>
        <v>0</v>
      </c>
      <c r="L61" s="124">
        <f>'прил 3 август'!J97</f>
        <v>0</v>
      </c>
      <c r="M61" s="124">
        <f>'прил 3 август'!K97</f>
        <v>0</v>
      </c>
      <c r="N61" s="124">
        <f>'прил 3 август'!L97</f>
        <v>0</v>
      </c>
      <c r="O61" s="124">
        <f>'прил 3 август'!M97</f>
        <v>932200</v>
      </c>
      <c r="P61" s="124">
        <f>'прил 3 август'!N97</f>
        <v>0</v>
      </c>
      <c r="Q61" s="124">
        <f>'прил 3 август'!O97</f>
        <v>2376460</v>
      </c>
    </row>
    <row r="62" spans="1:17" s="25" customFormat="1" ht="48" customHeight="1">
      <c r="A62" s="92"/>
      <c r="B62" s="161" t="s">
        <v>164</v>
      </c>
      <c r="C62" s="184" t="s">
        <v>155</v>
      </c>
      <c r="D62" s="184"/>
      <c r="E62" s="184"/>
      <c r="F62" s="106">
        <f>'прил 3 август'!D98</f>
        <v>0</v>
      </c>
      <c r="G62" s="106">
        <f>'прил 3 август'!E98</f>
        <v>0</v>
      </c>
      <c r="H62" s="106">
        <f>'прил 3 август'!F98</f>
        <v>0</v>
      </c>
      <c r="I62" s="106">
        <f>'прил 3 август'!G98</f>
        <v>0</v>
      </c>
      <c r="J62" s="106">
        <f>'прил 3 август'!H98</f>
        <v>1339160</v>
      </c>
      <c r="K62" s="106">
        <f>'прил 3 август'!I98</f>
        <v>0</v>
      </c>
      <c r="L62" s="106">
        <f>'прил 3 август'!J98</f>
        <v>0</v>
      </c>
      <c r="M62" s="106">
        <f>'прил 3 август'!K98</f>
        <v>0</v>
      </c>
      <c r="N62" s="106">
        <f>'прил 3 август'!L98</f>
        <v>0</v>
      </c>
      <c r="O62" s="106">
        <f>'прил 3 август'!M98</f>
        <v>0</v>
      </c>
      <c r="P62" s="106">
        <f>'прил 3 август'!N98</f>
        <v>0</v>
      </c>
      <c r="Q62" s="106">
        <f>'прил 3 август'!O98</f>
        <v>1339160</v>
      </c>
    </row>
    <row r="63" spans="1:17" s="25" customFormat="1" ht="46.5" customHeight="1" hidden="1">
      <c r="A63" s="92"/>
      <c r="B63" s="162"/>
      <c r="C63" s="184" t="s">
        <v>163</v>
      </c>
      <c r="D63" s="184"/>
      <c r="E63" s="184"/>
      <c r="F63" s="124"/>
      <c r="G63" s="124"/>
      <c r="H63" s="124"/>
      <c r="I63" s="124"/>
      <c r="J63" s="124">
        <f>'прил 3 август'!H99</f>
        <v>0</v>
      </c>
      <c r="K63" s="124">
        <f>'прил 3 август'!I99</f>
        <v>0</v>
      </c>
      <c r="L63" s="124">
        <f>'прил 3 август'!J99</f>
        <v>0</v>
      </c>
      <c r="M63" s="124">
        <f>'прил 3 август'!K99</f>
        <v>0</v>
      </c>
      <c r="N63" s="124">
        <f>'прил 3 август'!L99</f>
        <v>0</v>
      </c>
      <c r="O63" s="124">
        <f>'прил 3 август'!M99</f>
        <v>0</v>
      </c>
      <c r="P63" s="124">
        <f>'прил 3 август'!N99</f>
        <v>0</v>
      </c>
      <c r="Q63" s="124">
        <f>'прил 3 август'!O99</f>
        <v>0</v>
      </c>
    </row>
    <row r="64" spans="1:17" s="25" customFormat="1" ht="113.25" customHeight="1">
      <c r="A64" s="92"/>
      <c r="B64" s="137" t="s">
        <v>172</v>
      </c>
      <c r="C64" s="192" t="s">
        <v>64</v>
      </c>
      <c r="D64" s="192"/>
      <c r="E64" s="192"/>
      <c r="F64" s="106">
        <f>'прил 3 август'!D58</f>
        <v>6206800</v>
      </c>
      <c r="G64" s="106">
        <f>'прил 3 август'!E58</f>
        <v>0</v>
      </c>
      <c r="H64" s="106">
        <f>'прил 3 август'!F58</f>
        <v>0</v>
      </c>
      <c r="I64" s="106">
        <f>'прил 3 август'!G58</f>
        <v>6206800</v>
      </c>
      <c r="J64" s="106">
        <f>'прил 3 август'!H58</f>
        <v>0</v>
      </c>
      <c r="K64" s="106">
        <f>'прил 3 август'!I58</f>
        <v>0</v>
      </c>
      <c r="L64" s="106">
        <f>'прил 3 август'!J58</f>
        <v>0</v>
      </c>
      <c r="M64" s="106">
        <f>'прил 3 август'!K58</f>
        <v>0</v>
      </c>
      <c r="N64" s="106">
        <f>'прил 3 август'!L58</f>
        <v>0</v>
      </c>
      <c r="O64" s="106">
        <f>'прил 3 август'!M58</f>
        <v>0</v>
      </c>
      <c r="P64" s="106">
        <f>'прил 3 август'!N58</f>
        <v>0</v>
      </c>
      <c r="Q64" s="106">
        <f>'прил 3 август'!O58</f>
        <v>6206800</v>
      </c>
    </row>
    <row r="65" spans="1:17" s="25" customFormat="1" ht="38.25" customHeight="1">
      <c r="A65" s="92"/>
      <c r="B65" s="132">
        <v>180000</v>
      </c>
      <c r="C65" s="180" t="s">
        <v>73</v>
      </c>
      <c r="D65" s="181"/>
      <c r="E65" s="182"/>
      <c r="F65" s="107">
        <f>F66+F67+F68</f>
        <v>3050450</v>
      </c>
      <c r="G65" s="107">
        <f>G66+G67+G68</f>
        <v>0</v>
      </c>
      <c r="H65" s="107">
        <f>H66+H67+H68</f>
        <v>0</v>
      </c>
      <c r="I65" s="107">
        <f>I66+I67+I68</f>
        <v>3050450</v>
      </c>
      <c r="J65" s="107">
        <f aca="true" t="shared" si="9" ref="J65:P65">J66+J67+J68</f>
        <v>900000</v>
      </c>
      <c r="K65" s="107">
        <f t="shared" si="9"/>
        <v>0</v>
      </c>
      <c r="L65" s="107">
        <f t="shared" si="9"/>
        <v>0</v>
      </c>
      <c r="M65" s="107">
        <f t="shared" si="9"/>
        <v>3000000</v>
      </c>
      <c r="N65" s="107">
        <f t="shared" si="9"/>
        <v>0</v>
      </c>
      <c r="O65" s="107">
        <f t="shared" si="9"/>
        <v>900000</v>
      </c>
      <c r="P65" s="107">
        <f t="shared" si="9"/>
        <v>0</v>
      </c>
      <c r="Q65" s="128">
        <f>F65+J65</f>
        <v>3950450</v>
      </c>
    </row>
    <row r="66" spans="1:17" s="25" customFormat="1" ht="33.75" customHeight="1">
      <c r="A66" s="92"/>
      <c r="B66" s="144">
        <v>180109</v>
      </c>
      <c r="C66" s="186" t="s">
        <v>49</v>
      </c>
      <c r="D66" s="187"/>
      <c r="E66" s="188"/>
      <c r="F66" s="107">
        <f>'прил 3 август'!D65+'прил 3 август'!D100+'прил 3 август'!D22+'прил 3 август'!D109</f>
        <v>3022650</v>
      </c>
      <c r="G66" s="107">
        <f>'прил 3 август'!E65+'прил 3 август'!E100+'прил 3 август'!E22+'прил 3 август'!E109</f>
        <v>0</v>
      </c>
      <c r="H66" s="107">
        <f>'прил 3 август'!F65+'прил 3 август'!F100+'прил 3 август'!F22+'прил 3 август'!F109</f>
        <v>0</v>
      </c>
      <c r="I66" s="107">
        <f>'прил 3 август'!G65+'прил 3 август'!G100+'прил 3 август'!G22+'прил 3 август'!G109</f>
        <v>3022650</v>
      </c>
      <c r="J66" s="107">
        <f>'прил 3 август'!H65+'прил 3 август'!H100+'прил 3 август'!H22+'прил 3 август'!H109</f>
        <v>0</v>
      </c>
      <c r="K66" s="107">
        <f>'прил 3 август'!I65+'прил 3 август'!I100+'прил 3 август'!I22+'прил 3 август'!I109</f>
        <v>0</v>
      </c>
      <c r="L66" s="107">
        <f>'прил 3 август'!J65+'прил 3 август'!J100+'прил 3 август'!J22+'прил 3 август'!J109</f>
        <v>0</v>
      </c>
      <c r="M66" s="107">
        <f>'прил 3 август'!K65+'прил 3 август'!K100+'прил 3 август'!K22+'прил 3 август'!K109</f>
        <v>3000000</v>
      </c>
      <c r="N66" s="107">
        <f>'прил 3 август'!L65+'прил 3 август'!L100+'прил 3 август'!L22+'прил 3 август'!L109</f>
        <v>0</v>
      </c>
      <c r="O66" s="107">
        <f>'прил 3 август'!M65+'прил 3 август'!M100+'прил 3 август'!M22+'прил 3 август'!M109</f>
        <v>0</v>
      </c>
      <c r="P66" s="107">
        <f>'прил 3 август'!N65+'прил 3 август'!N100+'прил 3 август'!N22+'прил 3 август'!N109</f>
        <v>0</v>
      </c>
      <c r="Q66" s="107">
        <f>'прил 3 август'!O65+'прил 3 август'!O100+'прил 3 август'!O22+'прил 3 август'!O109</f>
        <v>3022650</v>
      </c>
    </row>
    <row r="67" spans="1:17" s="25" customFormat="1" ht="69" customHeight="1">
      <c r="A67" s="92"/>
      <c r="B67" s="141">
        <v>180409</v>
      </c>
      <c r="C67" s="186" t="s">
        <v>162</v>
      </c>
      <c r="D67" s="187"/>
      <c r="E67" s="188"/>
      <c r="F67" s="107">
        <f>'прил 3 август'!D101</f>
        <v>0</v>
      </c>
      <c r="G67" s="107">
        <f>'прил 3 август'!E101</f>
        <v>0</v>
      </c>
      <c r="H67" s="107">
        <f>'прил 3 август'!F101</f>
        <v>0</v>
      </c>
      <c r="I67" s="107">
        <f>'прил 3 август'!G101</f>
        <v>0</v>
      </c>
      <c r="J67" s="107">
        <f>'прил 3 август'!H101</f>
        <v>900000</v>
      </c>
      <c r="K67" s="107">
        <f>'прил 3 август'!I101</f>
        <v>0</v>
      </c>
      <c r="L67" s="107">
        <f>'прил 3 август'!J101</f>
        <v>0</v>
      </c>
      <c r="M67" s="107">
        <f>'прил 3 август'!K101</f>
        <v>0</v>
      </c>
      <c r="N67" s="107">
        <f>'прил 3 август'!L101</f>
        <v>0</v>
      </c>
      <c r="O67" s="107">
        <f>'прил 3 август'!M101</f>
        <v>900000</v>
      </c>
      <c r="P67" s="107">
        <f>'прил 3 август'!N101</f>
        <v>0</v>
      </c>
      <c r="Q67" s="107">
        <f>'прил 3 август'!O101</f>
        <v>900000</v>
      </c>
    </row>
    <row r="68" spans="1:17" s="25" customFormat="1" ht="36" customHeight="1">
      <c r="A68" s="92"/>
      <c r="B68" s="141">
        <v>180410</v>
      </c>
      <c r="C68" s="173" t="s">
        <v>61</v>
      </c>
      <c r="D68" s="174"/>
      <c r="E68" s="175"/>
      <c r="F68" s="107">
        <f>'прил 3 август'!D23</f>
        <v>27800</v>
      </c>
      <c r="G68" s="107">
        <f>'прил 3 август'!E23</f>
        <v>0</v>
      </c>
      <c r="H68" s="107">
        <f>'прил 3 август'!F23</f>
        <v>0</v>
      </c>
      <c r="I68" s="107">
        <f>'прил 3 август'!G23</f>
        <v>27800</v>
      </c>
      <c r="J68" s="107">
        <f>'прил 3 август'!H23</f>
        <v>0</v>
      </c>
      <c r="K68" s="107">
        <f>'прил 3 август'!I23</f>
        <v>0</v>
      </c>
      <c r="L68" s="107">
        <f>'прил 3 август'!J23</f>
        <v>0</v>
      </c>
      <c r="M68" s="107">
        <f>'прил 3 август'!K23</f>
        <v>0</v>
      </c>
      <c r="N68" s="107">
        <f>'прил 3 август'!L23</f>
        <v>0</v>
      </c>
      <c r="O68" s="107">
        <f>'прил 3 август'!M23</f>
        <v>0</v>
      </c>
      <c r="P68" s="107">
        <f>'прил 3 август'!N23</f>
        <v>0</v>
      </c>
      <c r="Q68" s="107">
        <f>'прил 3 август'!O23</f>
        <v>27800</v>
      </c>
    </row>
    <row r="69" spans="1:17" s="57" customFormat="1" ht="21.75" customHeight="1" hidden="1">
      <c r="A69" s="95"/>
      <c r="B69" s="132">
        <v>230000</v>
      </c>
      <c r="C69" s="180" t="s">
        <v>70</v>
      </c>
      <c r="D69" s="181"/>
      <c r="E69" s="182"/>
      <c r="F69" s="107">
        <f>F71</f>
        <v>0</v>
      </c>
      <c r="G69" s="107">
        <f aca="true" t="shared" si="10" ref="G69:P69">G71</f>
        <v>0</v>
      </c>
      <c r="H69" s="107">
        <f t="shared" si="10"/>
        <v>0</v>
      </c>
      <c r="I69" s="107">
        <f t="shared" si="10"/>
        <v>0</v>
      </c>
      <c r="J69" s="107">
        <f t="shared" si="10"/>
        <v>0</v>
      </c>
      <c r="K69" s="107">
        <f t="shared" si="10"/>
        <v>0</v>
      </c>
      <c r="L69" s="107">
        <f t="shared" si="10"/>
        <v>0</v>
      </c>
      <c r="M69" s="107">
        <f t="shared" si="10"/>
        <v>0</v>
      </c>
      <c r="N69" s="107">
        <f t="shared" si="10"/>
        <v>0</v>
      </c>
      <c r="O69" s="107">
        <f t="shared" si="10"/>
        <v>0</v>
      </c>
      <c r="P69" s="107">
        <f t="shared" si="10"/>
        <v>0</v>
      </c>
      <c r="Q69" s="107">
        <f>F69+J69</f>
        <v>0</v>
      </c>
    </row>
    <row r="70" spans="1:17" s="25" customFormat="1" ht="18" customHeight="1" hidden="1">
      <c r="A70" s="92"/>
      <c r="B70" s="135"/>
      <c r="C70" s="173" t="s">
        <v>13</v>
      </c>
      <c r="D70" s="174"/>
      <c r="E70" s="175"/>
      <c r="F70" s="107"/>
      <c r="G70" s="107"/>
      <c r="H70" s="107"/>
      <c r="I70" s="107"/>
      <c r="J70" s="107"/>
      <c r="K70" s="107"/>
      <c r="L70" s="107"/>
      <c r="M70" s="107"/>
      <c r="N70" s="107"/>
      <c r="O70" s="129"/>
      <c r="P70" s="129"/>
      <c r="Q70" s="107">
        <f>F70+J70</f>
        <v>0</v>
      </c>
    </row>
    <row r="71" spans="1:17" s="17" customFormat="1" ht="23.25" customHeight="1" hidden="1">
      <c r="A71" s="91"/>
      <c r="B71" s="141">
        <v>230100</v>
      </c>
      <c r="C71" s="173" t="s">
        <v>71</v>
      </c>
      <c r="D71" s="174"/>
      <c r="E71" s="175"/>
      <c r="F71" s="106">
        <f>'прил 3 август'!D66</f>
        <v>0</v>
      </c>
      <c r="G71" s="106">
        <f>'прил 3 август'!E66</f>
        <v>0</v>
      </c>
      <c r="H71" s="106">
        <f>'прил 3 август'!F66</f>
        <v>0</v>
      </c>
      <c r="I71" s="106">
        <f>'прил 3 август'!G66</f>
        <v>0</v>
      </c>
      <c r="J71" s="106">
        <f>'прил 3 август'!H66</f>
        <v>0</v>
      </c>
      <c r="K71" s="106">
        <f>'прил 3 август'!I66</f>
        <v>0</v>
      </c>
      <c r="L71" s="106">
        <f>'прил 3 август'!J66</f>
        <v>0</v>
      </c>
      <c r="M71" s="106">
        <f>'прил 3 август'!K66</f>
        <v>0</v>
      </c>
      <c r="N71" s="106">
        <f>'прил 3 август'!L66</f>
        <v>0</v>
      </c>
      <c r="O71" s="106">
        <f>'прил 3 август'!M66</f>
        <v>0</v>
      </c>
      <c r="P71" s="106">
        <f>'прил 3 август'!N66</f>
        <v>0</v>
      </c>
      <c r="Q71" s="106">
        <f>'прил 3 август'!O66</f>
        <v>0</v>
      </c>
    </row>
    <row r="72" spans="1:17" s="58" customFormat="1" ht="23.25" customHeight="1">
      <c r="A72" s="96"/>
      <c r="B72" s="132">
        <v>240000</v>
      </c>
      <c r="C72" s="180" t="s">
        <v>96</v>
      </c>
      <c r="D72" s="181"/>
      <c r="E72" s="182"/>
      <c r="F72" s="107">
        <f>F74</f>
        <v>0</v>
      </c>
      <c r="G72" s="107">
        <f aca="true" t="shared" si="11" ref="G72:P72">G74</f>
        <v>0</v>
      </c>
      <c r="H72" s="107">
        <f t="shared" si="11"/>
        <v>0</v>
      </c>
      <c r="I72" s="107"/>
      <c r="J72" s="107">
        <f>J74+J75</f>
        <v>283700</v>
      </c>
      <c r="K72" s="107">
        <f t="shared" si="11"/>
        <v>0</v>
      </c>
      <c r="L72" s="107">
        <f t="shared" si="11"/>
        <v>0</v>
      </c>
      <c r="M72" s="107">
        <f t="shared" si="11"/>
        <v>0</v>
      </c>
      <c r="N72" s="107">
        <f t="shared" si="11"/>
        <v>0</v>
      </c>
      <c r="O72" s="107">
        <f t="shared" si="11"/>
        <v>0</v>
      </c>
      <c r="P72" s="107">
        <f t="shared" si="11"/>
        <v>0</v>
      </c>
      <c r="Q72" s="107">
        <f>F72+J72</f>
        <v>283700</v>
      </c>
    </row>
    <row r="73" spans="1:17" s="17" customFormat="1" ht="14.25" customHeight="1">
      <c r="A73" s="91"/>
      <c r="B73" s="135"/>
      <c r="C73" s="173" t="s">
        <v>13</v>
      </c>
      <c r="D73" s="174"/>
      <c r="E73" s="175"/>
      <c r="F73" s="107"/>
      <c r="G73" s="107"/>
      <c r="H73" s="107"/>
      <c r="I73" s="107"/>
      <c r="J73" s="107"/>
      <c r="K73" s="107"/>
      <c r="L73" s="107"/>
      <c r="M73" s="107"/>
      <c r="N73" s="107"/>
      <c r="O73" s="129"/>
      <c r="P73" s="129"/>
      <c r="Q73" s="107"/>
    </row>
    <row r="74" spans="1:17" s="25" customFormat="1" ht="35.25" customHeight="1">
      <c r="A74" s="92"/>
      <c r="B74" s="141">
        <v>240601</v>
      </c>
      <c r="C74" s="173" t="s">
        <v>43</v>
      </c>
      <c r="D74" s="174"/>
      <c r="E74" s="175"/>
      <c r="F74" s="106">
        <f>'прил 3 август'!D26+'прил 3 август'!D102</f>
        <v>0</v>
      </c>
      <c r="G74" s="106">
        <f>'прил 3 август'!E26+'прил 3 август'!E102</f>
        <v>0</v>
      </c>
      <c r="H74" s="106">
        <f>'прил 3 август'!F26+'прил 3 август'!F102</f>
        <v>0</v>
      </c>
      <c r="I74" s="106">
        <f>'прил 3 август'!G26+'прил 3 август'!G102</f>
        <v>0</v>
      </c>
      <c r="J74" s="106">
        <f>'прил 3 август'!H26+'прил 3 август'!H102</f>
        <v>83700</v>
      </c>
      <c r="K74" s="106">
        <f>'прил 3 август'!I26+'прил 3 август'!I102</f>
        <v>0</v>
      </c>
      <c r="L74" s="106">
        <f>'прил 3 август'!J26+'прил 3 август'!J102</f>
        <v>0</v>
      </c>
      <c r="M74" s="106">
        <f>'прил 3 август'!K26+'прил 3 август'!K102</f>
        <v>0</v>
      </c>
      <c r="N74" s="106">
        <f>'прил 3 август'!L26+'прил 3 август'!L102</f>
        <v>0</v>
      </c>
      <c r="O74" s="106">
        <f>'прил 3 август'!M26+'прил 3 август'!M102</f>
        <v>0</v>
      </c>
      <c r="P74" s="106">
        <f>'прил 3 август'!N26+'прил 3 август'!N102</f>
        <v>0</v>
      </c>
      <c r="Q74" s="106">
        <f>'прил 3 август'!O26+'прил 3 август'!O102</f>
        <v>83700</v>
      </c>
    </row>
    <row r="75" spans="1:17" s="25" customFormat="1" ht="42.75" customHeight="1">
      <c r="A75" s="92"/>
      <c r="B75" s="141">
        <v>240900</v>
      </c>
      <c r="C75" s="185" t="s">
        <v>69</v>
      </c>
      <c r="D75" s="185"/>
      <c r="E75" s="185"/>
      <c r="F75" s="106">
        <f>'прил 3 август'!D103+'прил 3 август'!D28</f>
        <v>0</v>
      </c>
      <c r="G75" s="106">
        <f>'прил 3 август'!E103+'прил 3 август'!E28</f>
        <v>0</v>
      </c>
      <c r="H75" s="106">
        <f>'прил 3 август'!F103+'прил 3 август'!F28</f>
        <v>0</v>
      </c>
      <c r="I75" s="106">
        <f>'прил 3 август'!G103+'прил 3 август'!G28</f>
        <v>0</v>
      </c>
      <c r="J75" s="106">
        <f>'прил 3 август'!H103+'прил 3 август'!H28</f>
        <v>200000</v>
      </c>
      <c r="K75" s="106">
        <f>'прил 3 август'!I103+'прил 3 август'!I28</f>
        <v>0</v>
      </c>
      <c r="L75" s="106">
        <f>'прил 3 август'!J103+'прил 3 август'!J28</f>
        <v>0</v>
      </c>
      <c r="M75" s="106">
        <f>'прил 3 август'!K103+'прил 3 август'!K28</f>
        <v>0</v>
      </c>
      <c r="N75" s="106">
        <f>'прил 3 август'!L103+'прил 3 август'!L28</f>
        <v>0</v>
      </c>
      <c r="O75" s="106">
        <f>'прил 3 август'!M103+'прил 3 август'!M28</f>
        <v>0</v>
      </c>
      <c r="P75" s="106">
        <f>'прил 3 август'!N103+'прил 3 август'!N28</f>
        <v>0</v>
      </c>
      <c r="Q75" s="106">
        <f>'прил 3 август'!O103+'прил 3 август'!O28</f>
        <v>200000</v>
      </c>
    </row>
    <row r="76" spans="1:17" s="24" customFormat="1" ht="21" customHeight="1">
      <c r="A76" s="90"/>
      <c r="B76" s="145">
        <v>250000</v>
      </c>
      <c r="C76" s="180" t="s">
        <v>12</v>
      </c>
      <c r="D76" s="181"/>
      <c r="E76" s="182"/>
      <c r="F76" s="109">
        <f>F78+F79+F80+F81+F82</f>
        <v>282915</v>
      </c>
      <c r="G76" s="109">
        <f aca="true" t="shared" si="12" ref="G76:Q76">G78+G79+G80+G81+G82</f>
        <v>144000</v>
      </c>
      <c r="H76" s="109">
        <f t="shared" si="12"/>
        <v>0</v>
      </c>
      <c r="I76" s="109">
        <f t="shared" si="12"/>
        <v>138915</v>
      </c>
      <c r="J76" s="109">
        <f t="shared" si="12"/>
        <v>85536</v>
      </c>
      <c r="K76" s="109">
        <f t="shared" si="12"/>
        <v>0</v>
      </c>
      <c r="L76" s="109">
        <f t="shared" si="12"/>
        <v>0</v>
      </c>
      <c r="M76" s="109">
        <f t="shared" si="12"/>
        <v>53322</v>
      </c>
      <c r="N76" s="109">
        <f t="shared" si="12"/>
        <v>0</v>
      </c>
      <c r="O76" s="109">
        <f t="shared" si="12"/>
        <v>85536</v>
      </c>
      <c r="P76" s="109">
        <f t="shared" si="12"/>
        <v>0</v>
      </c>
      <c r="Q76" s="109">
        <f t="shared" si="12"/>
        <v>368451</v>
      </c>
    </row>
    <row r="77" spans="1:17" s="24" customFormat="1" ht="16.5">
      <c r="A77" s="90"/>
      <c r="B77" s="134"/>
      <c r="C77" s="183" t="s">
        <v>13</v>
      </c>
      <c r="D77" s="183"/>
      <c r="E77" s="183"/>
      <c r="F77" s="109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7"/>
    </row>
    <row r="78" spans="1:17" s="24" customFormat="1" ht="21" customHeight="1">
      <c r="A78" s="90"/>
      <c r="B78" s="134">
        <v>250102</v>
      </c>
      <c r="C78" s="183" t="s">
        <v>9</v>
      </c>
      <c r="D78" s="183"/>
      <c r="E78" s="183"/>
      <c r="F78" s="105">
        <f>'прил 3 август'!D69</f>
        <v>50000</v>
      </c>
      <c r="G78" s="105">
        <f>'прил 3 август'!E69</f>
        <v>0</v>
      </c>
      <c r="H78" s="105">
        <f>'прил 3 август'!F69</f>
        <v>0</v>
      </c>
      <c r="I78" s="105">
        <f>'прил 3 август'!G69</f>
        <v>50000</v>
      </c>
      <c r="J78" s="105">
        <f>'прил 3 август'!H69</f>
        <v>0</v>
      </c>
      <c r="K78" s="105">
        <f>'прил 3 август'!I69</f>
        <v>0</v>
      </c>
      <c r="L78" s="105">
        <f>'прил 3 август'!J69</f>
        <v>0</v>
      </c>
      <c r="M78" s="105">
        <f>'прил 3 август'!K69</f>
        <v>50000</v>
      </c>
      <c r="N78" s="105">
        <f>'прил 3 август'!L69</f>
        <v>0</v>
      </c>
      <c r="O78" s="105">
        <f>'прил 3 август'!M69</f>
        <v>0</v>
      </c>
      <c r="P78" s="105">
        <f>'прил 3 август'!N69</f>
        <v>0</v>
      </c>
      <c r="Q78" s="105">
        <f>'прил 3 август'!O69</f>
        <v>50000</v>
      </c>
    </row>
    <row r="79" spans="1:17" s="26" customFormat="1" ht="54" customHeight="1" hidden="1">
      <c r="A79" s="93"/>
      <c r="B79" s="63">
        <v>250203</v>
      </c>
      <c r="C79" s="196" t="s">
        <v>160</v>
      </c>
      <c r="D79" s="196"/>
      <c r="E79" s="196"/>
      <c r="F79" s="105">
        <f>'прил 3 август'!D27</f>
        <v>0</v>
      </c>
      <c r="G79" s="105">
        <f>'прил 3 август'!E27</f>
        <v>0</v>
      </c>
      <c r="H79" s="105">
        <f>'прил 3 август'!F27</f>
        <v>0</v>
      </c>
      <c r="I79" s="105">
        <f>'прил 3 август'!G27</f>
        <v>0</v>
      </c>
      <c r="J79" s="105">
        <f>'прил 3 август'!H27</f>
        <v>0</v>
      </c>
      <c r="K79" s="105">
        <f>'прил 3 август'!I27</f>
        <v>0</v>
      </c>
      <c r="L79" s="105">
        <f>'прил 3 август'!J27</f>
        <v>0</v>
      </c>
      <c r="M79" s="105">
        <f>'прил 3 август'!K27</f>
        <v>0</v>
      </c>
      <c r="N79" s="105">
        <f>'прил 3 август'!L27</f>
        <v>0</v>
      </c>
      <c r="O79" s="105">
        <f>'прил 3 август'!M27</f>
        <v>0</v>
      </c>
      <c r="P79" s="105">
        <f>'прил 3 август'!N27</f>
        <v>0</v>
      </c>
      <c r="Q79" s="105">
        <f>'прил 3 август'!O27</f>
        <v>0</v>
      </c>
    </row>
    <row r="80" spans="1:17" s="24" customFormat="1" ht="22.5" customHeight="1">
      <c r="A80" s="90"/>
      <c r="B80" s="134">
        <v>250404</v>
      </c>
      <c r="C80" s="183" t="s">
        <v>44</v>
      </c>
      <c r="D80" s="183"/>
      <c r="E80" s="183"/>
      <c r="F80" s="105">
        <f>'прил 3 август'!D25+'прил 3 август'!D68</f>
        <v>232915</v>
      </c>
      <c r="G80" s="105">
        <f>'прил 3 август'!E25+'прил 3 август'!E68</f>
        <v>144000</v>
      </c>
      <c r="H80" s="105">
        <f>'прил 3 август'!F25+'прил 3 август'!F68</f>
        <v>0</v>
      </c>
      <c r="I80" s="105">
        <f>'прил 3 август'!G25+'прил 3 август'!G68</f>
        <v>88915</v>
      </c>
      <c r="J80" s="105">
        <f>'прил 3 август'!H25+'прил 3 август'!H68</f>
        <v>0</v>
      </c>
      <c r="K80" s="105">
        <f>'прил 3 август'!I25+'прил 3 август'!I68</f>
        <v>0</v>
      </c>
      <c r="L80" s="105">
        <f>'прил 3 август'!J25+'прил 3 август'!J68</f>
        <v>0</v>
      </c>
      <c r="M80" s="105">
        <f>'прил 3 август'!K25+'прил 3 август'!K68</f>
        <v>3322</v>
      </c>
      <c r="N80" s="105">
        <f>'прил 3 август'!L25+'прил 3 август'!L68</f>
        <v>0</v>
      </c>
      <c r="O80" s="105">
        <f>'прил 3 август'!M25+'прил 3 август'!M68</f>
        <v>0</v>
      </c>
      <c r="P80" s="105">
        <f>'прил 3 август'!N25+'прил 3 август'!N68</f>
        <v>0</v>
      </c>
      <c r="Q80" s="105">
        <f>'прил 3 август'!O25+'прил 3 август'!O68</f>
        <v>232915</v>
      </c>
    </row>
    <row r="81" spans="1:17" s="24" customFormat="1" ht="36" customHeight="1">
      <c r="A81" s="90"/>
      <c r="B81" s="141">
        <v>250403</v>
      </c>
      <c r="C81" s="173" t="s">
        <v>117</v>
      </c>
      <c r="D81" s="174"/>
      <c r="E81" s="175"/>
      <c r="F81" s="105">
        <f>'прил 3 август'!D36+'прил 3 август'!D104</f>
        <v>0</v>
      </c>
      <c r="G81" s="105">
        <f>'прил 3 август'!E36+'прил 3 август'!E104</f>
        <v>0</v>
      </c>
      <c r="H81" s="105">
        <f>'прил 3 август'!F36+'прил 3 август'!F104</f>
        <v>0</v>
      </c>
      <c r="I81" s="105">
        <f>'прил 3 август'!G36+'прил 3 август'!G104</f>
        <v>0</v>
      </c>
      <c r="J81" s="105">
        <f>'прил 3 август'!H36+'прил 3 август'!H104</f>
        <v>72736</v>
      </c>
      <c r="K81" s="105">
        <f>'прил 3 август'!I36+'прил 3 август'!I104</f>
        <v>0</v>
      </c>
      <c r="L81" s="105">
        <f>'прил 3 август'!J36+'прил 3 август'!J104</f>
        <v>0</v>
      </c>
      <c r="M81" s="105">
        <f>'прил 3 август'!K36+'прил 3 август'!K104</f>
        <v>0</v>
      </c>
      <c r="N81" s="105">
        <f>'прил 3 август'!L36+'прил 3 август'!L104</f>
        <v>0</v>
      </c>
      <c r="O81" s="105">
        <f>'прил 3 август'!M36+'прил 3 август'!M104</f>
        <v>72736</v>
      </c>
      <c r="P81" s="105">
        <f>'прил 3 август'!N36+'прил 3 август'!N104</f>
        <v>0</v>
      </c>
      <c r="Q81" s="105">
        <f>'прил 3 август'!O36+'прил 3 август'!O104</f>
        <v>72736</v>
      </c>
    </row>
    <row r="82" spans="1:17" s="24" customFormat="1" ht="48.75" customHeight="1">
      <c r="A82" s="90"/>
      <c r="B82" s="63">
        <v>250500</v>
      </c>
      <c r="C82" s="170" t="s">
        <v>168</v>
      </c>
      <c r="D82" s="171"/>
      <c r="E82" s="172"/>
      <c r="F82" s="105">
        <f>'прил 3 август'!D24</f>
        <v>0</v>
      </c>
      <c r="G82" s="105">
        <f>'прил 3 август'!E24</f>
        <v>0</v>
      </c>
      <c r="H82" s="105">
        <f>'прил 3 август'!F24</f>
        <v>0</v>
      </c>
      <c r="I82" s="105">
        <f>'прил 3 август'!G24</f>
        <v>0</v>
      </c>
      <c r="J82" s="105">
        <f>'прил 3 август'!H24</f>
        <v>12800</v>
      </c>
      <c r="K82" s="105">
        <f>'прил 3 август'!I24</f>
        <v>0</v>
      </c>
      <c r="L82" s="105">
        <f>'прил 3 август'!J24</f>
        <v>0</v>
      </c>
      <c r="M82" s="105">
        <f>'прил 3 август'!K24</f>
        <v>0</v>
      </c>
      <c r="N82" s="105">
        <f>'прил 3 август'!L24</f>
        <v>0</v>
      </c>
      <c r="O82" s="105">
        <f>'прил 3 август'!M24</f>
        <v>12800</v>
      </c>
      <c r="P82" s="105">
        <f>'прил 3 август'!N24</f>
        <v>0</v>
      </c>
      <c r="Q82" s="105">
        <f>'прил 3 август'!O24</f>
        <v>12800</v>
      </c>
    </row>
    <row r="83" spans="1:17" s="24" customFormat="1" ht="22.5" customHeight="1">
      <c r="A83" s="90"/>
      <c r="B83" s="134"/>
      <c r="C83" s="176" t="s">
        <v>98</v>
      </c>
      <c r="D83" s="176"/>
      <c r="E83" s="176"/>
      <c r="F83" s="109">
        <f>F84+F87+F88+F86</f>
        <v>146000</v>
      </c>
      <c r="G83" s="109">
        <f aca="true" t="shared" si="13" ref="G83:Q83">G84+G87+G88+G86</f>
        <v>0</v>
      </c>
      <c r="H83" s="109">
        <f t="shared" si="13"/>
        <v>0</v>
      </c>
      <c r="I83" s="109">
        <f t="shared" si="13"/>
        <v>146000</v>
      </c>
      <c r="J83" s="109">
        <f t="shared" si="13"/>
        <v>0</v>
      </c>
      <c r="K83" s="109">
        <f t="shared" si="13"/>
        <v>0</v>
      </c>
      <c r="L83" s="109">
        <f t="shared" si="13"/>
        <v>0</v>
      </c>
      <c r="M83" s="109">
        <f t="shared" si="13"/>
        <v>96000</v>
      </c>
      <c r="N83" s="109">
        <f t="shared" si="13"/>
        <v>0</v>
      </c>
      <c r="O83" s="109">
        <f t="shared" si="13"/>
        <v>0</v>
      </c>
      <c r="P83" s="109">
        <f t="shared" si="13"/>
        <v>0</v>
      </c>
      <c r="Q83" s="109">
        <f t="shared" si="13"/>
        <v>146000</v>
      </c>
    </row>
    <row r="84" spans="1:17" s="25" customFormat="1" ht="155.25" customHeight="1" hidden="1">
      <c r="A84" s="92"/>
      <c r="B84" s="141">
        <v>250301</v>
      </c>
      <c r="C84" s="236" t="s">
        <v>128</v>
      </c>
      <c r="D84" s="236"/>
      <c r="E84" s="236"/>
      <c r="F84" s="107">
        <f>'прил 3 август'!D70</f>
        <v>0</v>
      </c>
      <c r="G84" s="107">
        <f>'прил 3 август'!E70</f>
        <v>0</v>
      </c>
      <c r="H84" s="107">
        <f>'прил 3 август'!F70</f>
        <v>0</v>
      </c>
      <c r="I84" s="107">
        <f>'прил 3 август'!G70</f>
        <v>0</v>
      </c>
      <c r="J84" s="107">
        <f>'прил 3 август'!H70</f>
        <v>0</v>
      </c>
      <c r="K84" s="107">
        <f>'прил 3 август'!I70</f>
        <v>0</v>
      </c>
      <c r="L84" s="107">
        <f>'прил 3 август'!J70</f>
        <v>0</v>
      </c>
      <c r="M84" s="107">
        <f>'прил 3 август'!K70</f>
        <v>0</v>
      </c>
      <c r="N84" s="107">
        <f>'прил 3 август'!L70</f>
        <v>0</v>
      </c>
      <c r="O84" s="107">
        <f>'прил 3 август'!M70</f>
        <v>0</v>
      </c>
      <c r="P84" s="107">
        <f>'прил 3 август'!N70</f>
        <v>0</v>
      </c>
      <c r="Q84" s="107">
        <f>'прил 3 август'!O70</f>
        <v>0</v>
      </c>
    </row>
    <row r="85" spans="1:17" s="24" customFormat="1" ht="39.75" customHeight="1" hidden="1">
      <c r="A85" s="90"/>
      <c r="B85" s="141">
        <v>250306</v>
      </c>
      <c r="C85" s="197" t="s">
        <v>67</v>
      </c>
      <c r="D85" s="197"/>
      <c r="E85" s="197"/>
      <c r="F85" s="107">
        <f>'прил 3 август'!D71</f>
        <v>0</v>
      </c>
      <c r="G85" s="107">
        <f>'прил 3 август'!E71</f>
        <v>0</v>
      </c>
      <c r="H85" s="107">
        <f>'прил 3 август'!F71</f>
        <v>0</v>
      </c>
      <c r="I85" s="107"/>
      <c r="J85" s="107">
        <f>'прил 3 август'!I71</f>
        <v>0</v>
      </c>
      <c r="K85" s="107"/>
      <c r="L85" s="107"/>
      <c r="M85" s="107"/>
      <c r="N85" s="107">
        <f>'прил 3 август'!J71</f>
        <v>0</v>
      </c>
      <c r="O85" s="107"/>
      <c r="P85" s="107"/>
      <c r="Q85" s="107">
        <f>F85+J85</f>
        <v>0</v>
      </c>
    </row>
    <row r="86" spans="1:17" s="24" customFormat="1" ht="27" customHeight="1" hidden="1">
      <c r="A86" s="90"/>
      <c r="B86" s="146">
        <v>250380</v>
      </c>
      <c r="C86" s="237" t="s">
        <v>169</v>
      </c>
      <c r="D86" s="237"/>
      <c r="E86" s="237"/>
      <c r="F86" s="107">
        <f>'прил 3 август'!D72</f>
        <v>0</v>
      </c>
      <c r="G86" s="107">
        <f>'прил 3 август'!E72</f>
        <v>0</v>
      </c>
      <c r="H86" s="107">
        <f>'прил 3 август'!F72</f>
        <v>0</v>
      </c>
      <c r="I86" s="107">
        <f>'прил 3 август'!G72</f>
        <v>0</v>
      </c>
      <c r="J86" s="107">
        <f>'прил 3 август'!H72</f>
        <v>0</v>
      </c>
      <c r="K86" s="107">
        <f>'прил 3 август'!I72</f>
        <v>0</v>
      </c>
      <c r="L86" s="107">
        <f>'прил 3 август'!J72</f>
        <v>0</v>
      </c>
      <c r="M86" s="107">
        <f>'прил 3 август'!K72</f>
        <v>0</v>
      </c>
      <c r="N86" s="107">
        <f>'прил 3 август'!L72</f>
        <v>0</v>
      </c>
      <c r="O86" s="107">
        <f>'прил 3 август'!M72</f>
        <v>0</v>
      </c>
      <c r="P86" s="107">
        <f>'прил 3 август'!N72</f>
        <v>0</v>
      </c>
      <c r="Q86" s="107">
        <f>'прил 3 август'!O72</f>
        <v>0</v>
      </c>
    </row>
    <row r="87" spans="1:17" s="24" customFormat="1" ht="51.75" customHeight="1">
      <c r="A87" s="90"/>
      <c r="B87" s="64">
        <v>250353</v>
      </c>
      <c r="C87" s="235" t="s">
        <v>129</v>
      </c>
      <c r="D87" s="235"/>
      <c r="E87" s="235"/>
      <c r="F87" s="107">
        <f>'прил 3 август'!D73</f>
        <v>50000</v>
      </c>
      <c r="G87" s="107">
        <f>'прил 3 август'!E73</f>
        <v>0</v>
      </c>
      <c r="H87" s="107">
        <f>'прил 3 август'!F73</f>
        <v>0</v>
      </c>
      <c r="I87" s="107">
        <f>'прил 3 август'!G73</f>
        <v>50000</v>
      </c>
      <c r="J87" s="107">
        <f>'прил 3 август'!H73</f>
        <v>0</v>
      </c>
      <c r="K87" s="107">
        <f>'прил 3 август'!I73</f>
        <v>0</v>
      </c>
      <c r="L87" s="107">
        <f>'прил 3 август'!J73</f>
        <v>0</v>
      </c>
      <c r="M87" s="107">
        <f>'прил 3 август'!K73</f>
        <v>0</v>
      </c>
      <c r="N87" s="107">
        <f>'прил 3 август'!L73</f>
        <v>0</v>
      </c>
      <c r="O87" s="107">
        <f>'прил 3 август'!M73</f>
        <v>0</v>
      </c>
      <c r="P87" s="107">
        <f>'прил 3 август'!N73</f>
        <v>0</v>
      </c>
      <c r="Q87" s="107">
        <f>'прил 3 август'!O73</f>
        <v>50000</v>
      </c>
    </row>
    <row r="88" spans="1:17" s="24" customFormat="1" ht="50.25" customHeight="1">
      <c r="A88" s="90"/>
      <c r="B88" s="64">
        <v>250352</v>
      </c>
      <c r="C88" s="235" t="s">
        <v>167</v>
      </c>
      <c r="D88" s="235"/>
      <c r="E88" s="235"/>
      <c r="F88" s="107">
        <f>'прил 3 август'!D74</f>
        <v>96000</v>
      </c>
      <c r="G88" s="107">
        <f>'прил 3 август'!E74</f>
        <v>0</v>
      </c>
      <c r="H88" s="107">
        <f>'прил 3 август'!F74</f>
        <v>0</v>
      </c>
      <c r="I88" s="107">
        <f>'прил 3 август'!G74</f>
        <v>96000</v>
      </c>
      <c r="J88" s="107">
        <f>'прил 3 август'!H74</f>
        <v>0</v>
      </c>
      <c r="K88" s="107">
        <f>'прил 3 август'!I74</f>
        <v>0</v>
      </c>
      <c r="L88" s="107">
        <f>'прил 3 август'!J74</f>
        <v>0</v>
      </c>
      <c r="M88" s="107">
        <f>'прил 3 август'!K74</f>
        <v>96000</v>
      </c>
      <c r="N88" s="107">
        <f>'прил 3 август'!L74</f>
        <v>0</v>
      </c>
      <c r="O88" s="107">
        <f>'прил 3 август'!M74</f>
        <v>0</v>
      </c>
      <c r="P88" s="107">
        <f>'прил 3 август'!N74</f>
        <v>0</v>
      </c>
      <c r="Q88" s="107">
        <f>'прил 3 август'!O74</f>
        <v>96000</v>
      </c>
    </row>
    <row r="89" spans="1:20" s="24" customFormat="1" ht="30.75" customHeight="1">
      <c r="A89" s="90"/>
      <c r="B89" s="52"/>
      <c r="C89" s="53" t="s">
        <v>7</v>
      </c>
      <c r="D89" s="44"/>
      <c r="E89" s="44"/>
      <c r="F89" s="109">
        <f>F12+F15+F18+F21+F22+F40+F49+F51+F53+F54+F58+F60+F65+F69+F72+F76+F83</f>
        <v>131478920</v>
      </c>
      <c r="G89" s="109">
        <f aca="true" t="shared" si="14" ref="G89:Q89">G12+G15+G18+G21+G22+G40+G49+G51+G53+G54+G58+G60+G65+G69+G72+G76+G83</f>
        <v>42469198</v>
      </c>
      <c r="H89" s="109">
        <f t="shared" si="14"/>
        <v>7344151</v>
      </c>
      <c r="I89" s="109">
        <f t="shared" si="14"/>
        <v>81665571</v>
      </c>
      <c r="J89" s="109">
        <f t="shared" si="14"/>
        <v>11337726</v>
      </c>
      <c r="K89" s="109">
        <f t="shared" si="14"/>
        <v>0</v>
      </c>
      <c r="L89" s="109">
        <f t="shared" si="14"/>
        <v>0</v>
      </c>
      <c r="M89" s="109">
        <f t="shared" si="14"/>
        <v>16692756</v>
      </c>
      <c r="N89" s="109">
        <f t="shared" si="14"/>
        <v>0</v>
      </c>
      <c r="O89" s="109">
        <f t="shared" si="14"/>
        <v>8139136</v>
      </c>
      <c r="P89" s="109">
        <f t="shared" si="14"/>
        <v>155600</v>
      </c>
      <c r="Q89" s="109">
        <f t="shared" si="14"/>
        <v>142816646</v>
      </c>
      <c r="T89" s="28"/>
    </row>
    <row r="90" spans="2:17" ht="16.5">
      <c r="B90" s="22"/>
      <c r="C90" s="23"/>
      <c r="D90" s="23"/>
      <c r="E90" s="23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2:17" s="147" customFormat="1" ht="72" customHeight="1">
      <c r="B91" s="147" t="s">
        <v>123</v>
      </c>
      <c r="D91" s="148"/>
      <c r="E91" s="148"/>
      <c r="F91" s="148"/>
      <c r="G91" s="148"/>
      <c r="L91" s="147" t="s">
        <v>124</v>
      </c>
      <c r="N91" s="149"/>
      <c r="O91" s="149"/>
      <c r="P91" s="147" t="s">
        <v>124</v>
      </c>
      <c r="Q91" s="149"/>
    </row>
    <row r="92" spans="2:17" ht="15">
      <c r="B92" s="18"/>
      <c r="C92" s="19"/>
      <c r="D92" s="19"/>
      <c r="E92" s="19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15">
      <c r="B93" s="18"/>
      <c r="C93" s="19"/>
      <c r="D93" s="19"/>
      <c r="E93" s="1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 ht="15">
      <c r="B94" s="18"/>
      <c r="C94" s="19"/>
      <c r="D94" s="19"/>
      <c r="E94" s="1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 ht="15">
      <c r="B95" s="18"/>
      <c r="C95" s="19"/>
      <c r="D95" s="19"/>
      <c r="E95" s="19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ht="15">
      <c r="B96" s="18"/>
      <c r="C96" s="19"/>
      <c r="D96" s="19"/>
      <c r="E96" s="19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 ht="15">
      <c r="B97" s="18"/>
      <c r="C97" s="19"/>
      <c r="D97" s="19"/>
      <c r="E97" s="19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 ht="15">
      <c r="B98" s="18"/>
      <c r="C98" s="19"/>
      <c r="D98" s="19"/>
      <c r="E98" s="19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 ht="15">
      <c r="B99" s="18"/>
      <c r="C99" s="19"/>
      <c r="D99" s="19"/>
      <c r="E99" s="19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 ht="15">
      <c r="B100" s="18"/>
      <c r="C100" s="19"/>
      <c r="D100" s="19"/>
      <c r="E100" s="19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ht="15">
      <c r="B101" s="18"/>
      <c r="C101" s="19"/>
      <c r="D101" s="19"/>
      <c r="E101" s="1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ht="15">
      <c r="B102" s="18"/>
      <c r="C102" s="19"/>
      <c r="D102" s="19"/>
      <c r="E102" s="1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ht="15">
      <c r="B103" s="18"/>
      <c r="C103" s="19"/>
      <c r="D103" s="19"/>
      <c r="E103" s="19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ht="15">
      <c r="B104" s="18"/>
      <c r="C104" s="19"/>
      <c r="D104" s="19"/>
      <c r="E104" s="19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 ht="15">
      <c r="B105" s="18"/>
      <c r="C105" s="19"/>
      <c r="D105" s="19"/>
      <c r="E105" s="19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 ht="15">
      <c r="B106" s="18"/>
      <c r="C106" s="19"/>
      <c r="D106" s="19"/>
      <c r="E106" s="1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ht="15">
      <c r="B107" s="18"/>
      <c r="C107" s="19"/>
      <c r="D107" s="19"/>
      <c r="E107" s="1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ht="15">
      <c r="B108" s="18"/>
      <c r="C108" s="19"/>
      <c r="D108" s="19"/>
      <c r="E108" s="19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 ht="15">
      <c r="B109" s="18"/>
      <c r="C109" s="19"/>
      <c r="D109" s="19"/>
      <c r="E109" s="1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 ht="15">
      <c r="B110" s="18"/>
      <c r="C110" s="19"/>
      <c r="D110" s="19"/>
      <c r="E110" s="1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 ht="15">
      <c r="B111" s="18"/>
      <c r="C111" s="19"/>
      <c r="D111" s="19"/>
      <c r="E111" s="19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 ht="15">
      <c r="B112" s="18"/>
      <c r="C112" s="19"/>
      <c r="D112" s="19"/>
      <c r="E112" s="19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 ht="15">
      <c r="B113" s="18"/>
      <c r="C113" s="19"/>
      <c r="D113" s="19"/>
      <c r="E113" s="1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 ht="15">
      <c r="B114" s="18"/>
      <c r="C114" s="19"/>
      <c r="D114" s="19"/>
      <c r="E114" s="19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 ht="15">
      <c r="B115" s="18"/>
      <c r="C115" s="19"/>
      <c r="D115" s="19"/>
      <c r="E115" s="19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 ht="15">
      <c r="B116" s="18"/>
      <c r="C116" s="19"/>
      <c r="D116" s="19"/>
      <c r="E116" s="1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 ht="15">
      <c r="B117" s="18"/>
      <c r="C117" s="19"/>
      <c r="D117" s="19"/>
      <c r="E117" s="19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ht="15">
      <c r="B118" s="18"/>
      <c r="C118" s="19"/>
      <c r="D118" s="19"/>
      <c r="E118" s="19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 ht="15">
      <c r="B119" s="18"/>
      <c r="C119" s="19"/>
      <c r="D119" s="19"/>
      <c r="E119" s="19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7" ht="15">
      <c r="B120" s="18"/>
      <c r="C120" s="19"/>
      <c r="D120" s="19"/>
      <c r="E120" s="19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 ht="15">
      <c r="B121" s="18"/>
      <c r="C121" s="19"/>
      <c r="D121" s="19"/>
      <c r="E121" s="19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7" ht="15">
      <c r="B122" s="18"/>
      <c r="C122" s="19"/>
      <c r="D122" s="19"/>
      <c r="E122" s="19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 ht="15">
      <c r="B123" s="18"/>
      <c r="C123" s="19"/>
      <c r="D123" s="19"/>
      <c r="E123" s="19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 ht="15">
      <c r="B124" s="18"/>
      <c r="C124" s="19"/>
      <c r="D124" s="19"/>
      <c r="E124" s="19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7" ht="15">
      <c r="B125" s="18"/>
      <c r="C125" s="19"/>
      <c r="D125" s="19"/>
      <c r="E125" s="19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17" ht="15">
      <c r="B126" s="18"/>
      <c r="C126" s="19"/>
      <c r="D126" s="19"/>
      <c r="E126" s="19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17" ht="15">
      <c r="B127" s="18"/>
      <c r="C127" s="19"/>
      <c r="D127" s="19"/>
      <c r="E127" s="19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2:17" ht="15">
      <c r="B128" s="18"/>
      <c r="C128" s="19"/>
      <c r="D128" s="19"/>
      <c r="E128" s="19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2:17" ht="15">
      <c r="B129" s="18"/>
      <c r="C129" s="19"/>
      <c r="D129" s="19"/>
      <c r="E129" s="19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2:17" ht="15">
      <c r="B130" s="18"/>
      <c r="C130" s="19"/>
      <c r="D130" s="19"/>
      <c r="E130" s="19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2:17" ht="15">
      <c r="B131" s="18"/>
      <c r="C131" s="19"/>
      <c r="D131" s="19"/>
      <c r="E131" s="19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2:17" ht="15">
      <c r="B132" s="18"/>
      <c r="C132" s="19"/>
      <c r="D132" s="19"/>
      <c r="E132" s="19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2:17" ht="15">
      <c r="B133" s="18"/>
      <c r="C133" s="19"/>
      <c r="D133" s="19"/>
      <c r="E133" s="19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2:17" ht="15">
      <c r="B134" s="18"/>
      <c r="C134" s="19"/>
      <c r="D134" s="19"/>
      <c r="E134" s="19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2:17" ht="15">
      <c r="B135" s="18"/>
      <c r="C135" s="19"/>
      <c r="D135" s="19"/>
      <c r="E135" s="19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2:17" ht="15">
      <c r="B136" s="18"/>
      <c r="C136" s="19"/>
      <c r="D136" s="19"/>
      <c r="E136" s="19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2:17" ht="15">
      <c r="B137" s="18"/>
      <c r="C137" s="19"/>
      <c r="D137" s="19"/>
      <c r="E137" s="19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2:17" ht="15">
      <c r="B138" s="18"/>
      <c r="C138" s="19"/>
      <c r="D138" s="19"/>
      <c r="E138" s="19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2:17" ht="15">
      <c r="B139" s="18"/>
      <c r="C139" s="19"/>
      <c r="D139" s="19"/>
      <c r="E139" s="19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2:17" ht="15">
      <c r="B140" s="18"/>
      <c r="C140" s="19"/>
      <c r="D140" s="19"/>
      <c r="E140" s="19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2:17" ht="15">
      <c r="B141" s="18"/>
      <c r="C141" s="19"/>
      <c r="D141" s="19"/>
      <c r="E141" s="19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2:17" ht="15">
      <c r="B142" s="18"/>
      <c r="C142" s="19"/>
      <c r="D142" s="19"/>
      <c r="E142" s="19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2:17" ht="15">
      <c r="B143" s="18"/>
      <c r="C143" s="19"/>
      <c r="D143" s="19"/>
      <c r="E143" s="19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2:17" ht="15">
      <c r="B144" s="18"/>
      <c r="C144" s="19"/>
      <c r="D144" s="19"/>
      <c r="E144" s="19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2:17" ht="15">
      <c r="B145" s="18"/>
      <c r="C145" s="19"/>
      <c r="D145" s="19"/>
      <c r="E145" s="19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2:17" ht="15">
      <c r="B146" s="18"/>
      <c r="C146" s="19"/>
      <c r="D146" s="19"/>
      <c r="E146" s="19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2:17" ht="15">
      <c r="B147" s="18"/>
      <c r="C147" s="19"/>
      <c r="D147" s="19"/>
      <c r="E147" s="19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 ht="15">
      <c r="B148" s="18"/>
      <c r="C148" s="19"/>
      <c r="D148" s="19"/>
      <c r="E148" s="19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2:17" ht="15">
      <c r="B149" s="18"/>
      <c r="C149" s="19"/>
      <c r="D149" s="19"/>
      <c r="E149" s="19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2:17" ht="15">
      <c r="B150" s="18"/>
      <c r="C150" s="19"/>
      <c r="D150" s="19"/>
      <c r="E150" s="19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2:17" ht="15">
      <c r="B151" s="18"/>
      <c r="C151" s="19"/>
      <c r="D151" s="19"/>
      <c r="E151" s="19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2:17" ht="15">
      <c r="B152" s="18"/>
      <c r="C152" s="19"/>
      <c r="D152" s="19"/>
      <c r="E152" s="19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2:17" ht="15">
      <c r="B153" s="18"/>
      <c r="C153" s="19"/>
      <c r="D153" s="19"/>
      <c r="E153" s="19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2:17" ht="15">
      <c r="B154" s="18"/>
      <c r="C154" s="19"/>
      <c r="D154" s="19"/>
      <c r="E154" s="19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2:17" ht="15">
      <c r="B155" s="18"/>
      <c r="C155" s="19"/>
      <c r="D155" s="19"/>
      <c r="E155" s="19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2:17" ht="15">
      <c r="B156" s="18"/>
      <c r="C156" s="18"/>
      <c r="D156" s="18"/>
      <c r="E156" s="18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2:17" ht="15">
      <c r="B157" s="18"/>
      <c r="C157" s="18"/>
      <c r="D157" s="18"/>
      <c r="E157" s="18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2:17" ht="15">
      <c r="B158" s="18"/>
      <c r="C158" s="18"/>
      <c r="D158" s="18"/>
      <c r="E158" s="18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2:17" ht="15">
      <c r="B159" s="18"/>
      <c r="C159" s="18"/>
      <c r="D159" s="18"/>
      <c r="E159" s="18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2:17" ht="15">
      <c r="B160" s="18"/>
      <c r="C160" s="18"/>
      <c r="D160" s="18"/>
      <c r="E160" s="18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 ht="15">
      <c r="B161" s="18"/>
      <c r="C161" s="18"/>
      <c r="D161" s="18"/>
      <c r="E161" s="18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2:17" ht="15">
      <c r="B162" s="18"/>
      <c r="C162" s="18"/>
      <c r="D162" s="18"/>
      <c r="E162" s="18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2:17" ht="15">
      <c r="B163" s="18"/>
      <c r="C163" s="18"/>
      <c r="D163" s="18"/>
      <c r="E163" s="18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2:17" ht="15">
      <c r="B164" s="18"/>
      <c r="C164" s="18"/>
      <c r="D164" s="18"/>
      <c r="E164" s="18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2:17" ht="15">
      <c r="B165" s="18"/>
      <c r="C165" s="18"/>
      <c r="D165" s="18"/>
      <c r="E165" s="18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2:17" ht="15">
      <c r="B166" s="18"/>
      <c r="C166" s="18"/>
      <c r="D166" s="18"/>
      <c r="E166" s="18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2:17" ht="15">
      <c r="B167" s="18"/>
      <c r="C167" s="18"/>
      <c r="D167" s="18"/>
      <c r="E167" s="18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2:17" ht="15">
      <c r="B168" s="18"/>
      <c r="C168" s="18"/>
      <c r="D168" s="18"/>
      <c r="E168" s="18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2:17" ht="15">
      <c r="B169" s="18"/>
      <c r="C169" s="18"/>
      <c r="D169" s="18"/>
      <c r="E169" s="18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2:17" ht="15">
      <c r="B170" s="18"/>
      <c r="C170" s="18"/>
      <c r="D170" s="18"/>
      <c r="E170" s="18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2:17" ht="15">
      <c r="B171" s="18"/>
      <c r="C171" s="18"/>
      <c r="D171" s="18"/>
      <c r="E171" s="18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2:17" ht="15">
      <c r="B172" s="18"/>
      <c r="C172" s="18"/>
      <c r="D172" s="18"/>
      <c r="E172" s="18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2:17" ht="15">
      <c r="B173" s="18"/>
      <c r="C173" s="18"/>
      <c r="D173" s="18"/>
      <c r="E173" s="18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2:17" ht="15">
      <c r="B174" s="18"/>
      <c r="C174" s="18"/>
      <c r="D174" s="18"/>
      <c r="E174" s="18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2:17" ht="15">
      <c r="B175" s="18"/>
      <c r="C175" s="18"/>
      <c r="D175" s="18"/>
      <c r="E175" s="18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2:17" ht="15">
      <c r="B176" s="18"/>
      <c r="C176" s="18"/>
      <c r="D176" s="18"/>
      <c r="E176" s="18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2:17" ht="15">
      <c r="B177" s="18"/>
      <c r="C177" s="18"/>
      <c r="D177" s="18"/>
      <c r="E177" s="18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2:17" ht="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2:17" ht="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2:17" ht="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2:17" ht="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2:17" ht="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2:17" ht="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2:17" ht="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2:17" ht="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2:17" ht="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2:17" ht="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2:17" ht="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2:17" ht="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2:17" ht="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2:17" ht="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2:17" ht="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2:17" ht="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2:17" ht="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2:17" ht="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2:17" ht="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2:17" ht="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2:17" ht="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2:17" ht="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2:17" ht="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2:17" ht="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2:17" ht="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2:17" ht="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2:17" ht="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2:17" ht="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2:17" ht="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2:17" ht="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2:17" ht="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2:17" ht="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2:17" ht="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2:17" ht="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2:17" ht="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2:17" ht="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2:17" ht="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2:17" ht="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2:17" ht="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2:17" ht="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2:17" ht="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2:17" ht="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2:17" ht="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2:17" ht="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2:17" ht="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2:17" ht="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2:17" ht="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2:17" ht="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2:17" ht="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2:17" ht="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2:17" ht="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2:17" ht="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2:17" ht="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2:17" ht="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2:17" ht="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2:17" ht="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2:17" ht="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2:17" ht="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2:17" ht="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2:17" ht="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2:17" ht="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2:17" ht="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2:17" ht="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2:17" ht="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2:17" ht="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2:17" ht="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2:17" ht="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2:17" ht="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2:17" ht="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2:17" ht="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2:17" ht="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2:17" ht="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2:17" ht="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2:17" ht="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2:17" ht="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2:17" ht="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2:17" ht="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2:17" ht="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2:17" ht="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2:17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2:17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2:17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2:17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2:17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2:17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2:17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2:17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2:17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2:17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2:17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2:17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2:17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2:17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2:17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2:17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2:17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2:17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2:17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2:17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2:17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2:17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2:17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2:17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2:17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2:17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2:17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2:17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2:17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2:17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2:17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2:17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2:17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2:17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2:17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2:17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2:17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2:17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2:17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2:17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2:17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2:17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2:17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2:17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2:17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2:17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2:17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2:17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2:17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2:17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2:17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2:17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2:17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2:17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2:17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2:17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2:17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2:17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2:17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2:17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2:17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2:17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2:17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2:17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2:17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2:17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2:17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2:17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2:17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2:17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2:17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2:17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2:17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2:17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2:17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2:17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2:17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2:17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2:17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2:17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2:17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2:17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2:17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2:17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2:17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2:17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2:17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2:17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2:17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2:17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2:17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2:17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2:17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2:17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2:17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2:17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2:17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2:17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2:17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2:17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2:17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2:17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2:17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2:17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2:17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2:17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2:17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2:17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2:17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2:17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2:17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2:17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2:17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2:17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2:17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2:17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2:17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2:17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2:17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2:17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2:17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2:17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2:17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2:17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2:17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2:17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2:17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2:17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</sheetData>
  <sheetProtection/>
  <mergeCells count="89">
    <mergeCell ref="C20:E20"/>
    <mergeCell ref="C43:E43"/>
    <mergeCell ref="C34:E34"/>
    <mergeCell ref="C35:E35"/>
    <mergeCell ref="C39:E39"/>
    <mergeCell ref="C42:E42"/>
    <mergeCell ref="C37:E37"/>
    <mergeCell ref="C41:E41"/>
    <mergeCell ref="C28:E28"/>
    <mergeCell ref="C26:E26"/>
    <mergeCell ref="A7:A10"/>
    <mergeCell ref="C86:E86"/>
    <mergeCell ref="C44:E44"/>
    <mergeCell ref="C66:E66"/>
    <mergeCell ref="C68:E68"/>
    <mergeCell ref="C49:E49"/>
    <mergeCell ref="C45:E45"/>
    <mergeCell ref="C78:E78"/>
    <mergeCell ref="C46:E46"/>
    <mergeCell ref="C47:E47"/>
    <mergeCell ref="C88:E88"/>
    <mergeCell ref="C79:E79"/>
    <mergeCell ref="C60:E60"/>
    <mergeCell ref="C65:E65"/>
    <mergeCell ref="C69:E69"/>
    <mergeCell ref="C87:E87"/>
    <mergeCell ref="C85:E85"/>
    <mergeCell ref="C80:E80"/>
    <mergeCell ref="C84:E84"/>
    <mergeCell ref="C74:E74"/>
    <mergeCell ref="B4:Q4"/>
    <mergeCell ref="B5:Q5"/>
    <mergeCell ref="B7:B10"/>
    <mergeCell ref="C7:E10"/>
    <mergeCell ref="Q7:Q10"/>
    <mergeCell ref="F8:F10"/>
    <mergeCell ref="G9:G10"/>
    <mergeCell ref="J9:J10"/>
    <mergeCell ref="C73:E73"/>
    <mergeCell ref="I9:I10"/>
    <mergeCell ref="C27:E27"/>
    <mergeCell ref="C17:E17"/>
    <mergeCell ref="C19:E19"/>
    <mergeCell ref="C16:E16"/>
    <mergeCell ref="C14:E14"/>
    <mergeCell ref="C15:E15"/>
    <mergeCell ref="C18:E18"/>
    <mergeCell ref="C22:E22"/>
    <mergeCell ref="C13:E13"/>
    <mergeCell ref="C12:E12"/>
    <mergeCell ref="F7:I7"/>
    <mergeCell ref="G8:I8"/>
    <mergeCell ref="H9:H10"/>
    <mergeCell ref="J7:P8"/>
    <mergeCell ref="O9:O10"/>
    <mergeCell ref="C11:E11"/>
    <mergeCell ref="K9:K10"/>
    <mergeCell ref="L9:M9"/>
    <mergeCell ref="N9:N10"/>
    <mergeCell ref="C57:E57"/>
    <mergeCell ref="C29:E29"/>
    <mergeCell ref="C30:E30"/>
    <mergeCell ref="C31:E31"/>
    <mergeCell ref="C48:E48"/>
    <mergeCell ref="C36:E36"/>
    <mergeCell ref="C32:E32"/>
    <mergeCell ref="C33:E33"/>
    <mergeCell ref="C40:E40"/>
    <mergeCell ref="C38:E38"/>
    <mergeCell ref="C63:E63"/>
    <mergeCell ref="C56:E56"/>
    <mergeCell ref="C50:E50"/>
    <mergeCell ref="C71:E71"/>
    <mergeCell ref="C54:E54"/>
    <mergeCell ref="C64:E64"/>
    <mergeCell ref="C52:E52"/>
    <mergeCell ref="C61:E61"/>
    <mergeCell ref="C70:E70"/>
    <mergeCell ref="C58:E58"/>
    <mergeCell ref="C82:E82"/>
    <mergeCell ref="C81:E81"/>
    <mergeCell ref="C83:E83"/>
    <mergeCell ref="C55:E55"/>
    <mergeCell ref="C76:E76"/>
    <mergeCell ref="C77:E77"/>
    <mergeCell ref="C72:E72"/>
    <mergeCell ref="C62:E62"/>
    <mergeCell ref="C75:E75"/>
    <mergeCell ref="C67:E67"/>
  </mergeCells>
  <printOptions horizontalCentered="1"/>
  <pageMargins left="0.7086614173228347" right="0.1968503937007874" top="0.35433070866141736" bottom="0.2362204724409449" header="0.1968503937007874" footer="0.2755905511811024"/>
  <pageSetup horizontalDpi="600" verticalDpi="600" orientation="portrait" paperSize="9" scale="50" r:id="rId1"/>
  <rowBreaks count="1" manualBreakCount="1">
    <brk id="4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wwn</dc:creator>
  <cp:keywords/>
  <dc:description/>
  <cp:lastModifiedBy>1</cp:lastModifiedBy>
  <cp:lastPrinted>2014-01-27T13:29:52Z</cp:lastPrinted>
  <dcterms:created xsi:type="dcterms:W3CDTF">2003-04-23T12:38:48Z</dcterms:created>
  <dcterms:modified xsi:type="dcterms:W3CDTF">2014-01-27T13:29:54Z</dcterms:modified>
  <cp:category/>
  <cp:version/>
  <cp:contentType/>
  <cp:contentStatus/>
</cp:coreProperties>
</file>